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marza\Desktop\"/>
    </mc:Choice>
  </mc:AlternateContent>
  <xr:revisionPtr revIDLastSave="0" documentId="13_ncr:1_{B15E386C-0546-4914-924A-9723E22FA689}" xr6:coauthVersionLast="45" xr6:coauthVersionMax="45" xr10:uidLastSave="{00000000-0000-0000-0000-000000000000}"/>
  <workbookProtection workbookAlgorithmName="SHA-512" workbookHashValue="V/kGPxiAIvs7gXYFQ31hCOnrTsn7mzqc+8/X69QziVt9g862LzUSiAhzXZzoj0ZVW4E1+eB9P5ejYj9fa74Byw==" workbookSaltValue="co7updThPJ6VV05O+Z6XnA==" workbookSpinCount="100000" lockStructure="1"/>
  <bookViews>
    <workbookView xWindow="-120" yWindow="-120" windowWidth="20730" windowHeight="11160" xr2:uid="{00000000-000D-0000-FFFF-FFFF00000000}"/>
  </bookViews>
  <sheets>
    <sheet name="SwietaBN2020" sheetId="1" r:id="rId1"/>
  </sheets>
  <definedNames>
    <definedName name="_xlnm._FilterDatabase" localSheetId="0" hidden="1">SwietaBN2020!$A$3:$A$985</definedName>
    <definedName name="classement">#REF!</definedName>
    <definedName name="EN">#REF!</definedName>
    <definedName name="_xlnm.Print_Area" localSheetId="0">SwietaBN2020!$A$1:$M$221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0" i="1" l="1"/>
  <c r="M206" i="1"/>
  <c r="M207" i="1"/>
  <c r="M208" i="1"/>
  <c r="M209" i="1"/>
  <c r="M210" i="1"/>
  <c r="M211" i="1"/>
  <c r="M212" i="1"/>
  <c r="M213" i="1"/>
  <c r="M214" i="1"/>
  <c r="M215" i="1"/>
  <c r="M216" i="1"/>
  <c r="M201" i="1"/>
  <c r="M200" i="1"/>
  <c r="M199" i="1"/>
  <c r="M195" i="1"/>
  <c r="M194" i="1"/>
  <c r="M191" i="1"/>
  <c r="M192" i="1"/>
  <c r="M193" i="1"/>
  <c r="M190" i="1"/>
  <c r="M186" i="1"/>
  <c r="M187" i="1"/>
  <c r="M188" i="1"/>
  <c r="M189" i="1"/>
  <c r="M180" i="1"/>
  <c r="M175" i="1"/>
  <c r="M174" i="1"/>
  <c r="M173" i="1"/>
  <c r="M172" i="1"/>
  <c r="M171" i="1"/>
  <c r="M170" i="1"/>
  <c r="M164" i="1"/>
  <c r="M165" i="1"/>
  <c r="M166" i="1"/>
  <c r="M163" i="1"/>
  <c r="M136" i="1"/>
  <c r="M137" i="1"/>
  <c r="M138" i="1"/>
  <c r="M139" i="1"/>
  <c r="M140" i="1"/>
  <c r="M141" i="1"/>
  <c r="M142" i="1"/>
  <c r="M135" i="1"/>
  <c r="M128" i="1"/>
  <c r="M126" i="1"/>
  <c r="M127" i="1"/>
  <c r="M129" i="1"/>
  <c r="M130" i="1"/>
  <c r="M125" i="1"/>
  <c r="M106" i="1"/>
  <c r="M93" i="1"/>
  <c r="M92" i="1"/>
  <c r="M94" i="1"/>
  <c r="M85" i="1"/>
  <c r="M84" i="1"/>
  <c r="M87" i="1"/>
  <c r="M86" i="1"/>
  <c r="M73" i="1"/>
  <c r="M71" i="1"/>
  <c r="M72" i="1"/>
  <c r="M74" i="1"/>
  <c r="M75" i="1"/>
  <c r="M76" i="1"/>
  <c r="M77" i="1"/>
  <c r="M78" i="1"/>
  <c r="M79" i="1"/>
  <c r="M80" i="1"/>
  <c r="M70" i="1"/>
  <c r="M46" i="1"/>
  <c r="M47" i="1"/>
  <c r="M48" i="1"/>
  <c r="M45" i="1"/>
  <c r="M41" i="1"/>
  <c r="M39" i="1"/>
  <c r="M38" i="1"/>
  <c r="M37" i="1"/>
  <c r="M36" i="1"/>
  <c r="M35" i="1"/>
  <c r="M34" i="1"/>
  <c r="M33" i="1"/>
  <c r="M32" i="1"/>
  <c r="M40" i="1"/>
  <c r="M42" i="1"/>
  <c r="M26" i="1"/>
  <c r="M27" i="1"/>
  <c r="M16" i="1"/>
  <c r="M17" i="1"/>
  <c r="M205" i="1"/>
  <c r="M185" i="1"/>
  <c r="M179" i="1"/>
  <c r="M150" i="1"/>
  <c r="M151" i="1"/>
  <c r="M152" i="1"/>
  <c r="M153" i="1"/>
  <c r="M154" i="1"/>
  <c r="M155" i="1"/>
  <c r="M156" i="1"/>
  <c r="M157" i="1"/>
  <c r="M149" i="1"/>
  <c r="M117" i="1"/>
  <c r="M118" i="1"/>
  <c r="M119" i="1"/>
  <c r="M120" i="1"/>
  <c r="M121" i="1"/>
  <c r="M116" i="1"/>
  <c r="M91" i="1"/>
  <c r="M83" i="1"/>
  <c r="M53" i="1"/>
  <c r="M54" i="1"/>
  <c r="M55" i="1"/>
  <c r="M56" i="1"/>
  <c r="M57" i="1"/>
  <c r="M58" i="1"/>
  <c r="M60" i="1"/>
  <c r="M59" i="1"/>
  <c r="M49" i="1"/>
  <c r="M31" i="1"/>
  <c r="M25" i="1"/>
  <c r="M15" i="1"/>
  <c r="M220" i="1" l="1"/>
</calcChain>
</file>

<file path=xl/sharedStrings.xml><?xml version="1.0" encoding="utf-8"?>
<sst xmlns="http://schemas.openxmlformats.org/spreadsheetml/2006/main" count="849" uniqueCount="455">
  <si>
    <t>REF</t>
  </si>
  <si>
    <t>Description</t>
  </si>
  <si>
    <t>TVA</t>
  </si>
  <si>
    <t>oyst001</t>
  </si>
  <si>
    <t>oyst003</t>
  </si>
  <si>
    <t>oyst005</t>
  </si>
  <si>
    <t>90gr</t>
  </si>
  <si>
    <t>Kilo</t>
  </si>
  <si>
    <t>2kg</t>
  </si>
  <si>
    <t>3kg</t>
  </si>
  <si>
    <t>1kg</t>
  </si>
  <si>
    <t>620012</t>
  </si>
  <si>
    <t>251026</t>
  </si>
  <si>
    <t>5kg</t>
  </si>
  <si>
    <t xml:space="preserve">Chair de Tourteau 100% Pince 500gr </t>
  </si>
  <si>
    <t>500gr</t>
  </si>
  <si>
    <t>3109</t>
  </si>
  <si>
    <t>027095</t>
  </si>
  <si>
    <t>3447</t>
  </si>
  <si>
    <t>100gr</t>
  </si>
  <si>
    <t>3942</t>
  </si>
  <si>
    <t>135gr</t>
  </si>
  <si>
    <t>146083</t>
  </si>
  <si>
    <t>146085</t>
  </si>
  <si>
    <t>146002</t>
  </si>
  <si>
    <t>146005</t>
  </si>
  <si>
    <t>146400</t>
  </si>
  <si>
    <t>146401</t>
  </si>
  <si>
    <t>146405</t>
  </si>
  <si>
    <t>130111</t>
  </si>
  <si>
    <t>GM1000</t>
  </si>
  <si>
    <t>Foie Gras de Canard mi-Cuit 100% Bloc Bulgarie - 500gr DLC : 1 an</t>
  </si>
  <si>
    <t>3461950022264</t>
  </si>
  <si>
    <t>Foie Gras de Canard du Sud-Ouest au Jurançon Mi-Cuit - DLC : 1 an</t>
  </si>
  <si>
    <t>052463</t>
  </si>
  <si>
    <t>052465</t>
  </si>
  <si>
    <t>052254</t>
  </si>
  <si>
    <t>052190</t>
  </si>
  <si>
    <t>052185</t>
  </si>
  <si>
    <t>052187</t>
  </si>
  <si>
    <t>3461951001909</t>
  </si>
  <si>
    <t>Foie Gras de Canard du Sud-Ouest Mariné au Vieux Muscat Mi-Cuit - DLC : 4 mois</t>
  </si>
  <si>
    <t>3461951002197</t>
  </si>
  <si>
    <t>Foie Gras de Canard Entier du Sud-Ouest au Sel Rose de l’Himalaya Mi-Cuit - DLC : 1 an</t>
  </si>
  <si>
    <t>052263</t>
  </si>
  <si>
    <t>001984</t>
  </si>
  <si>
    <t>052805</t>
  </si>
  <si>
    <t>052079</t>
  </si>
  <si>
    <t>001118</t>
  </si>
  <si>
    <t>001119</t>
  </si>
  <si>
    <t>015002</t>
  </si>
  <si>
    <t>015071</t>
  </si>
  <si>
    <t>015011</t>
  </si>
  <si>
    <t>015766</t>
  </si>
  <si>
    <t>225046</t>
  </si>
  <si>
    <t>225047</t>
  </si>
  <si>
    <t>015435</t>
  </si>
  <si>
    <t>015438</t>
  </si>
  <si>
    <t>015406</t>
  </si>
  <si>
    <t>015839</t>
  </si>
  <si>
    <t>015838</t>
  </si>
  <si>
    <t>015405</t>
  </si>
  <si>
    <t>026314</t>
  </si>
  <si>
    <t>026153</t>
  </si>
  <si>
    <t>026315</t>
  </si>
  <si>
    <t>026195</t>
  </si>
  <si>
    <t>015703</t>
  </si>
  <si>
    <t>0136146</t>
  </si>
  <si>
    <t>015680</t>
  </si>
  <si>
    <t>015704</t>
  </si>
  <si>
    <t>015719</t>
  </si>
  <si>
    <t>0253562</t>
  </si>
  <si>
    <t>015852</t>
  </si>
  <si>
    <t>015853</t>
  </si>
  <si>
    <t>015855</t>
  </si>
  <si>
    <t>015996</t>
  </si>
  <si>
    <t>015909</t>
  </si>
  <si>
    <t>015991</t>
  </si>
  <si>
    <t>015992</t>
  </si>
  <si>
    <t>015609</t>
  </si>
  <si>
    <t>015392</t>
  </si>
  <si>
    <t>4 variétés : feuilleté saucisse, moelleux poivron, feuilleté emmental romarin, moelleux jambon olives.</t>
  </si>
  <si>
    <t>015389</t>
  </si>
  <si>
    <t>015677</t>
  </si>
  <si>
    <t>015658</t>
  </si>
  <si>
    <t>015394</t>
  </si>
  <si>
    <t>015393</t>
  </si>
  <si>
    <t>Une fantaisie apéritive croustillante : des escargots au beurre persillé, ou à la bourguignonne avec une pointe d'échalote et d'ail, dans une "croquille" en pâte à cornet de glace salée.</t>
  </si>
  <si>
    <t>014331</t>
  </si>
  <si>
    <t>015395</t>
  </si>
  <si>
    <t>201013</t>
  </si>
  <si>
    <t>015795</t>
  </si>
  <si>
    <t>015793</t>
  </si>
  <si>
    <t>014457</t>
  </si>
  <si>
    <t>014455</t>
  </si>
  <si>
    <t>014605</t>
  </si>
  <si>
    <t>014606</t>
  </si>
  <si>
    <t>015826</t>
  </si>
  <si>
    <t>014181</t>
  </si>
  <si>
    <t>±3,8kg</t>
  </si>
  <si>
    <t>±2kg</t>
  </si>
  <si>
    <t>774/31167</t>
  </si>
  <si>
    <t>Rôti de chapon nature S/at. X 1 pc</t>
  </si>
  <si>
    <t>1,2 kg</t>
  </si>
  <si>
    <t>774/31166</t>
  </si>
  <si>
    <t>Rôti de chapon forestière S/at. X 1 pc</t>
  </si>
  <si>
    <t>774/31165</t>
  </si>
  <si>
    <t>Rôti de chapon aux marrons S/at. X 1 pc</t>
  </si>
  <si>
    <t>Rôti de chapon aux cèpes S/at. X 1 pc</t>
  </si>
  <si>
    <t>774/31169</t>
  </si>
  <si>
    <t>Rôti de chapon au foie gras S/at. X 1 pc</t>
  </si>
  <si>
    <t>774/567</t>
  </si>
  <si>
    <t>Rôti de poulet forestière S/at. X 1 pc (1)</t>
  </si>
  <si>
    <t>1 kg</t>
  </si>
  <si>
    <t>774/767</t>
  </si>
  <si>
    <t>Rôti de pintade farcie Forestière ou farce figue S/at. X 1 pc</t>
  </si>
  <si>
    <t>774/267</t>
  </si>
  <si>
    <t>Rôti de canette Orange S/at. X 1 pc (1)</t>
  </si>
  <si>
    <t>Roulade de pintade farcie au foie gras S/at. X 1 pc (1)</t>
  </si>
  <si>
    <t>774/3018</t>
  </si>
  <si>
    <t>Caille farcie raisin Armagnac S/at x 4 ou 10</t>
  </si>
  <si>
    <t>0,300 kg</t>
  </si>
  <si>
    <t>Caille farcie au foie gras S/at x 4 ou 10</t>
  </si>
  <si>
    <t>315010</t>
  </si>
  <si>
    <t>315012</t>
  </si>
  <si>
    <t xml:space="preserve"> s/vide ±2,7kg</t>
  </si>
  <si>
    <t>315017</t>
  </si>
  <si>
    <t>129547</t>
  </si>
  <si>
    <t>129548</t>
  </si>
  <si>
    <t>129199</t>
  </si>
  <si>
    <t>129208</t>
  </si>
  <si>
    <t>129215</t>
  </si>
  <si>
    <t>129214</t>
  </si>
  <si>
    <t>129201</t>
  </si>
  <si>
    <t>014649</t>
  </si>
  <si>
    <t>014341</t>
  </si>
  <si>
    <t>014912</t>
  </si>
  <si>
    <t>014916</t>
  </si>
  <si>
    <t>014919</t>
  </si>
  <si>
    <t>450gr</t>
  </si>
  <si>
    <t>Ostrygi Fines de Claire N2/24</t>
  </si>
  <si>
    <t>Ostygi Fines de Claire N3/24</t>
  </si>
  <si>
    <t>Ostrygi Cancale (Creuse de Bretagne) N°3/24</t>
  </si>
  <si>
    <t>Perełki smakowe słoik 90g ocet i szalotka</t>
  </si>
  <si>
    <t>Perełki smaku słoik 90g Yuzu</t>
  </si>
  <si>
    <t>Perełki smakowe słoik 90g cytryna i pieprz</t>
  </si>
  <si>
    <t>Różne plastry mini ciastek na tacy 4x4 256g</t>
  </si>
  <si>
    <t>Mini pâté en croûte "Le Bistronome" szynka pistacjowa Francuska wieprzowina 450g</t>
  </si>
  <si>
    <t>Mini pâté en croûte "Le Bistronome" Orzechy laskowe Francuskie mięso 450g</t>
  </si>
  <si>
    <t>Ciasto krabowe i homar 260g</t>
  </si>
  <si>
    <t>Ciasto bretońskie z przegrzebkami 260g</t>
  </si>
  <si>
    <t>Mini ciasteczka z przegrzebkami 15% po bretońsku 12x15g</t>
  </si>
  <si>
    <t>Barwny aperitif na blasze x24 290g</t>
  </si>
  <si>
    <t>Gougères serowy na talerzu x20 220g</t>
  </si>
  <si>
    <t>Gougères z łososia atlantyckiego na blasze x20 220g</t>
  </si>
  <si>
    <t>Małe solone ciasteczka "Selection" x48 730g</t>
  </si>
  <si>
    <t>Kiełbaski w cieście francuskim na blasze x24 390g</t>
  </si>
  <si>
    <t>Paluszki z ciasta francuskiego z emmentalem i rozmarynem na blasze x24 200g</t>
  </si>
  <si>
    <t>Terrina bretońska z przegrzebkami, pieczywo 840g</t>
  </si>
  <si>
    <t>Terrina z kraba i przegrzebków z pieczywem z wodorostów 840g</t>
  </si>
  <si>
    <t>Terrina rakowa z chlebem Armorican 840g</t>
  </si>
  <si>
    <t xml:space="preserve">Terrina z przegrzebkami bretońskimi 1,6kg </t>
  </si>
  <si>
    <t>Królewskie przegrzebki 4x150g</t>
  </si>
  <si>
    <t>Verrine z bloku foie gras z kaczki, jabłka i speculoos 6x40g</t>
  </si>
  <si>
    <t>Verrine z raków homarowych z warzywami 6x40g</t>
  </si>
  <si>
    <t>Werrine z łososia, sera i ogórka 6x40g</t>
  </si>
  <si>
    <t>Verrine z pstrąga, świeżego sera i cytryny 6x40g</t>
  </si>
  <si>
    <t>Verrine krewetkowa z warzywami curry i świeżym serem 6x40g</t>
  </si>
  <si>
    <t>Verrine z przegrzebków z marchewką i delikatnymi ziemniakami 6x40g</t>
  </si>
  <si>
    <t>Gulasz z dziczyzny z sosem grand veneur 2,6kg</t>
  </si>
  <si>
    <t>Kapłon z kremowym sosem smardzowym i blokiem kaczego foie gras, blacha ± 2,6kg</t>
  </si>
  <si>
    <t>Gulasz z jelenia Saint-Hubert z kasztanami 1,7kg</t>
  </si>
  <si>
    <t>Gulasz z dzika z brandy i sosem chrzanowym 1,7kg</t>
  </si>
  <si>
    <t>Szynka w panierce ± 1,2 kg</t>
  </si>
  <si>
    <t>Filet z langusty Saint-Pierre du Cap i krem ​​ze skorupiaków, blacha ± 1,6 kg</t>
  </si>
  <si>
    <t>Ciasto francuskie z przegrzebków do przybrania czystego masła 36x ± 40g</t>
  </si>
  <si>
    <t>Kęs owoców morza 8x150g</t>
  </si>
  <si>
    <t>Kęs cielęcy 8x150g</t>
  </si>
  <si>
    <t>Mini placek z przegrzebkiem, krewetki, krem ​​por 16x120g</t>
  </si>
  <si>
    <t>Gotowane langustynki 20/30</t>
  </si>
  <si>
    <t>Krewetki Gotowane 2kg, 40/60 szt./kg. South Am</t>
  </si>
  <si>
    <t>Łosoś wędzony SCOTLAND o stałej wadze</t>
  </si>
  <si>
    <t>Szkocki filet z łososia wędzony 200g</t>
  </si>
  <si>
    <t>Różowa tarama 40% ikry dorsza bez barwienia</t>
  </si>
  <si>
    <t>Mini bliny x 16</t>
  </si>
  <si>
    <t xml:space="preserve"> Danie z dzikich przegrzebków z USA,  ± 1kg</t>
  </si>
  <si>
    <t>Sok z czarnych trufli "Tuber Melanosporum" 1. wybór 200g</t>
  </si>
  <si>
    <t>Salsa grzybowa z letnią truflą "Tuber Aestivum Vitt" 3,2% 180g</t>
  </si>
  <si>
    <t>Salsa grzybowa z letnią truflą "Tuber Aestivum Vitt" 3,2% 500g</t>
  </si>
  <si>
    <t>Preparat na bazie letniego masła truflowego „Tuber Aestivum Vitt” 2,9% 250g</t>
  </si>
  <si>
    <t>Majonez z białą truflą "Tuber Magnatum Pico" 0,06% słoik 85g</t>
  </si>
  <si>
    <t>Terrina z dziczyzny z madiranem ± 2kg</t>
  </si>
  <si>
    <t>Królik z musem z kaczki 10x50g</t>
  </si>
  <si>
    <t>Kaczątko z musem z kaczki 10x50g</t>
  </si>
  <si>
    <t>Terrina z dziczyzny z żurawiną 1,5kg</t>
  </si>
  <si>
    <t>Terrina z bażanta z pistacjami 1,5kg</t>
  </si>
  <si>
    <t>Ciasto z dzikiem i borowikami ± 2,3 kg</t>
  </si>
  <si>
    <t>Ciasto wieprzowe aromatyzowane truflą brumale 1% ± 2,3kg</t>
  </si>
  <si>
    <t>Szczypce kraba gotowane 8/12</t>
  </si>
  <si>
    <t>Krewetki MADAGASCAR  ekologyczne 20/30 - Top</t>
  </si>
  <si>
    <t>Ciasto z jeleniem z żurawiną ± 2,5 kg</t>
  </si>
  <si>
    <t>Ciasto z jeleniem z zielony jabkiem i orzechami ± 2,5 kg</t>
  </si>
  <si>
    <t>Feuilleté ris de veau et foie gras de canard 2,9% 8x150g</t>
  </si>
  <si>
    <t>❆ Bouchée au saumon fumé "L'Élégante" 35x±10,5g</t>
  </si>
  <si>
    <t>Mini tourte aux cuisses de grenouilles à la crème 16x120g</t>
  </si>
  <si>
    <t>Mini tourte aux escargots et aux champignons à la crème 16x120g</t>
  </si>
  <si>
    <t>GERS stożkowy chapon wiejski perliczka</t>
  </si>
  <si>
    <t>Zwężający się chapon farmera z GERS</t>
  </si>
  <si>
    <t>Łosoś wędzony paski TR Ecosse</t>
  </si>
  <si>
    <t>Pieczeń drobiowa chapon 1 szt</t>
  </si>
  <si>
    <t>Pieczeń drobiowa chapon z pieczarkami 1 szt</t>
  </si>
  <si>
    <t>Pieczeń drobiowa chapon z kasztanami 1 szt</t>
  </si>
  <si>
    <t>Pieczeń drobiowa chapon z borowikami 1 szt</t>
  </si>
  <si>
    <t>Pieczeń drobiowa chapon z foie gras 1 szt</t>
  </si>
  <si>
    <t>Pieczeń z kurczaka z pieczarkami 1 szt</t>
  </si>
  <si>
    <t>Pieczona perliczka nadziewana pieczarkami lub figami 1 szt</t>
  </si>
  <si>
    <t>Pieczeń z kaczki z pomarańczami 1 szt</t>
  </si>
  <si>
    <t>Rolada z perliczki faszerowana foie gras 1 szt</t>
  </si>
  <si>
    <t>Przepiórka faszerowana winogronami Armagnac 4 lub 10 szt</t>
  </si>
  <si>
    <t>Przepiórka faszerowana foie gras 4 lub 10 szt</t>
  </si>
  <si>
    <t>Ciasto francuskie z grasicą i kaczaką 2,9% 8 x 150g</t>
  </si>
  <si>
    <t>Kęski z wędzonego łososia „L'Élégante” 35x ± 10,5g</t>
  </si>
  <si>
    <t>Mini placek z kreme z żabich udek 16 x 120g</t>
  </si>
  <si>
    <t>Mini placek z kremem ze slimaków i grzybów 16 x 120g</t>
  </si>
  <si>
    <t>Informacje dotyczące oferty</t>
  </si>
  <si>
    <t>Trąbiki gotowane</t>
  </si>
  <si>
    <t>No: 97 1600 1286 1844 8819 6000 0010   (PLN)</t>
  </si>
  <si>
    <t>Kosz</t>
  </si>
  <si>
    <t>24 sztuki</t>
  </si>
  <si>
    <t>Cena Brutto PLN</t>
  </si>
  <si>
    <t>Kraby gotowane 400/600</t>
  </si>
  <si>
    <t>OWOCE MORZA GOTOWANE / FRUITS DE MER (CUITS) - 23% TVA incluse</t>
  </si>
  <si>
    <t xml:space="preserve"> +48 721 30 30 30</t>
  </si>
  <si>
    <t xml:space="preserve">OSTRYGI / HUITRES -  23% TVA incluse - </t>
  </si>
  <si>
    <t>catering@eleclerc.com.pl</t>
  </si>
  <si>
    <t>szt</t>
  </si>
  <si>
    <t>Foie gras de canard entier mi-cuit terrine porcelaine 420g</t>
  </si>
  <si>
    <t>Huîtres Fines de Claire N2/24</t>
  </si>
  <si>
    <t>Huîtres Fines de Claire N3/24</t>
  </si>
  <si>
    <t>Huîtres de Cancale (Creuse de Bretagne) N°3/24</t>
  </si>
  <si>
    <t>Barwinki gotowane</t>
  </si>
  <si>
    <t>Opis</t>
  </si>
  <si>
    <t>Mięso z kraba gotowane 500gr</t>
  </si>
  <si>
    <t>Perles de saveurs bocal 90g citron et poivre</t>
  </si>
  <si>
    <t>Perles de saveurs bocal 90g vinaigre et échalote</t>
  </si>
  <si>
    <t>Perles de saveurs bocal 90g Yuzu</t>
  </si>
  <si>
    <t>Bigorneaux cuits</t>
  </si>
  <si>
    <t>Bulots cuit</t>
  </si>
  <si>
    <t>Pinces tourteaux cuites 8/12</t>
  </si>
  <si>
    <t>Langoustines cuites 20/30</t>
  </si>
  <si>
    <t>Tourteaux cuits 400/600</t>
  </si>
  <si>
    <t>Araignées cuites</t>
  </si>
  <si>
    <t>Crevettes Cuites 2kg, 20/30 pc/kg  .Am.Sud</t>
  </si>
  <si>
    <t>Crevettes Cuites 2kg, 40/60  pc/kg . Am.Sud</t>
  </si>
  <si>
    <t>Crevette MADAGASCAR 20/30 - Top</t>
  </si>
  <si>
    <t>Krewetki gotowane 2kg, 20/30 szt./kg South Am.</t>
  </si>
  <si>
    <t>Krab pająkowaty gotowany</t>
  </si>
  <si>
    <t xml:space="preserve">❆ Langouste calibre 630/680g origine Caraïbes </t>
  </si>
  <si>
    <t>Saumon fumé ficelle TR Ecosse</t>
  </si>
  <si>
    <t>Saumon fumé ECOSSE poids fixe</t>
  </si>
  <si>
    <t>Tarama rose 40% œufs de cabillaud sans colorant</t>
  </si>
  <si>
    <t>Blinis mini x 16</t>
  </si>
  <si>
    <t xml:space="preserve">Coeur de filet de saumon fumé d’Écosse 200g </t>
  </si>
  <si>
    <t>opak</t>
  </si>
  <si>
    <t>Czarna trufla cała, szczotkowana "Tuber Melanosporum" 1. wybór 25g</t>
  </si>
  <si>
    <t>Truffe noire "Tuber Melanosporum" entière brossée 1er choix 25g</t>
  </si>
  <si>
    <t>Truffe noire "Tuber Melanosporum" entière brossée 1er choix 100g</t>
  </si>
  <si>
    <t>Jus de truffe noire "Tuber Melanosporum" 1er choix 200g</t>
  </si>
  <si>
    <t>Brisures de truffe noire "Tuber Melanosporum" 100g</t>
  </si>
  <si>
    <t>Salsa champignons à la truffe d'été "Tuber Aestivum Vitt" 3,2% 180g</t>
  </si>
  <si>
    <t>Salsa champignons à la truffe d'été "Tuber Aestivum Vitt" 3,2% 500g</t>
  </si>
  <si>
    <t>Préparation à base de beurre à la truffe d'été "Tuber Aestivum Vitt" 2,9% 250g</t>
  </si>
  <si>
    <t>Mayonnaise à la truffe blanche "Tuber Magnatum Pico" 0,06% bocal 85g</t>
  </si>
  <si>
    <t>Czarna trufla cała, szczotkowana  "Tuber Melanosporum" 1. wybór 110g</t>
  </si>
  <si>
    <t>Chipsy z czarnej trufli "Tuber Melanosporum" 105g</t>
  </si>
  <si>
    <t>Foie Gras pół-gotowane z kaczki Bloc Bulgarie 500g termin przydatności: 1 rok</t>
  </si>
  <si>
    <t>Foie Gras pół-gotowane z kaczki z południowo-zachodniego regionu Jurançon 450g termin przydatności: 1 rok</t>
  </si>
  <si>
    <t>Foie Gras pół-gotowane z kaczki sauternes z Château d'Arches opakowanie 1,1 kg</t>
  </si>
  <si>
    <t>Foie gras pół-gotowane z całej kaczki naczynie porcelanowe 420g</t>
  </si>
  <si>
    <t>Foie Gras pół-gotowane z całej kaczki z truflą "Tuber Melanosporum" 5% 330g</t>
  </si>
  <si>
    <t>Foie Gras pół-gotowane z całej kaczki z truflą "Tuber Melanosporum" 5% 500g</t>
  </si>
  <si>
    <t>Przysmak Foie Gras z pół-ugotowanej całej kaczki z figami 500g</t>
  </si>
  <si>
    <t>Foie Gras pół-gotowane z kaczki z Południowego Zachodu Marynowane w Old Muscat - termin przydatności: 4 miesiące</t>
  </si>
  <si>
    <t>Foie Gras pół-gotowane z całej kaczki z południowego zachodu z różową solą himalajską  - termin przydatności: 1 rok</t>
  </si>
  <si>
    <t>Foie Gras w całości pół-gotowane z gęsi "Bistrot" foremka 330g</t>
  </si>
  <si>
    <t>Foie gras de canard mi-cuit au sauternes du Château d'Arches terrine 450g</t>
  </si>
  <si>
    <t>Foie gras de canard mi-cuit au sauternes du  Château d'Arches terrine 1,1kg</t>
  </si>
  <si>
    <t>Foie gras de canard entier mi-cuit truffé "Tuber Melanosporum" 5% 330g</t>
  </si>
  <si>
    <t>Foie gras de canard entier mi-cuit truffé "Tuber Melanosporum" 5% 500g</t>
  </si>
  <si>
    <t>Gourmandise de foie gras de canard entier mi-cuit aux figues 500g</t>
  </si>
  <si>
    <t>Foie gras d'oie entier mi-cuit "Bistrot" barquette 330g</t>
  </si>
  <si>
    <t>Terrine de chevreuil sauvage au madiran ±2kg</t>
  </si>
  <si>
    <t>Lapin à la mousse de canard 10x50g</t>
  </si>
  <si>
    <t>Canetin à la mousse de canard 10x50g</t>
  </si>
  <si>
    <t>Terrine de chevreuil aux airelles 1,5kg</t>
  </si>
  <si>
    <t>Terrine de faisan aux pistaches 1,5kg</t>
  </si>
  <si>
    <t>Pâté en croûte 1/2 de sanglier et cèpes ±2,3kg</t>
  </si>
  <si>
    <t>Pâté en croûte 1/2 de chevreuil aux airelles ±2,5kg</t>
  </si>
  <si>
    <t>Pâté en croûte 1/2 de cerf aux pommes vertes et noisettes ±2,5kg</t>
  </si>
  <si>
    <t>Pâté en croûte 1/2 charcutier aromatisé à la truffe brumale 1% ±2,3kg</t>
  </si>
  <si>
    <t xml:space="preserve">❆ Beurre persillé rouleau 250g </t>
  </si>
  <si>
    <t>❆  Rulonik z masłem pietruszkowym 250g - produkt mrożony</t>
  </si>
  <si>
    <t>❆ Danie z dzikich przegrzebków z USA,  ± 1kg - produkt mrożony</t>
  </si>
  <si>
    <t>Verrine à base de bloc de foie gras de canard pomme et spéculoos 6x40g</t>
  </si>
  <si>
    <t>Verrine écrevisse homard compotée de légumes 6x40g</t>
  </si>
  <si>
    <t>Verrine saumon fromage et concombre 6x40g</t>
  </si>
  <si>
    <t>Verrine truite fromage frais et citron 6x40g</t>
  </si>
  <si>
    <t>Verrine crevettes au curry légumes et fromage frais 6x40g</t>
  </si>
  <si>
    <t>Verrine de Saint‑Jacques carottes et pommes fondantes 6x40g</t>
  </si>
  <si>
    <t>Feuilleté Saint-Jacques à garnir pur beurre 36x±40g</t>
  </si>
  <si>
    <t>Bouchée aux fruits de mer 8x150g</t>
  </si>
  <si>
    <t>Bouchée au ris de veau 8x150g</t>
  </si>
  <si>
    <t>Mini tourte aux noix de Saint-Jacques, crevettes, poireaux à la crème 16x120g</t>
  </si>
  <si>
    <t>Terrine bretonne aux noix de Saint-Jacques pain 840g</t>
  </si>
  <si>
    <t>Terrine de tourteau et Saint‑Jacques aux algues pain 840g</t>
  </si>
  <si>
    <t>Terrine d'écrevisses à l'armoricaine pain 840g</t>
  </si>
  <si>
    <t>Terrine aux noix de Saint‑Jacques bretonnes pain 1,6kg</t>
  </si>
  <si>
    <t>Coquille Saint-Jacques royale 4x150g</t>
  </si>
  <si>
    <t>Cake crabe tourteau et homard 260g</t>
  </si>
  <si>
    <t>Cake Saint-Jacques à la bretonne 260g</t>
  </si>
  <si>
    <t>Mini cakes aux noix de Saint‑Jacques 15% à la bretonne 12x15g</t>
  </si>
  <si>
    <t>Panaché apéritif sur plateau x24 290g</t>
  </si>
  <si>
    <t>Gougères au fromage sur plateau x20 220g</t>
  </si>
  <si>
    <t>Gougères au saumon origine Atlantique sur plateau x20 220g</t>
  </si>
  <si>
    <t>Petits fours salés "Sélection" x48 730g</t>
  </si>
  <si>
    <t>Saucisses feuilletées sur plateau x24 390g</t>
  </si>
  <si>
    <t>Allumettes feuilletées emmental et romarin sur plateau x24 200g</t>
  </si>
  <si>
    <t>4 przepisy: szynka i pistacje, dwie oliwki, kurczak tradycyjny, smardze i czarne pieczarki.</t>
  </si>
  <si>
    <t>Ten oryginalny asortyment słonych makaroników występuje w 5 odmianach: fleur de sel foie gras, łosoś z kremem koperkowym, pomidor armeński, ser kozi miodowy, borowiki. Rozmrażać przez 4 godziny w chłodzie.</t>
  </si>
  <si>
    <t>Tranches assorties de mini pâtés en croûte sur plateau 4x4 256g</t>
  </si>
  <si>
    <t>❆ Macarons salés &gt; foie gras, chèvre, saumon, cèpe, tomate parmesan 35x14g</t>
  </si>
  <si>
    <t>Mini pâté en croûte "Le Bistronome" jambon pistache porc français 450g</t>
  </si>
  <si>
    <t>Mini pâté en croûte "Le Bistronome" noisettes viande française 450g </t>
  </si>
  <si>
    <t>❆ Makaroniki solone&gt; foie gras, kozi ser, łosoś, borowiki, parmezan pomidorowy 35x14g - produkt mrożony</t>
  </si>
  <si>
    <t>Civet de chevreuil sauce grand veneur 2,6kg</t>
  </si>
  <si>
    <t>Chapon sauce crème de morilles et bloc de foie gras de canard barquette ±2,6kg</t>
  </si>
  <si>
    <t>Civet de cerf Saint-Hubert et ses marrons poche 1,7kg</t>
  </si>
  <si>
    <t>Mijoté de marcassin sauce brandy et raifort poche 1,7kg</t>
  </si>
  <si>
    <t>Jambon en croûte s/ vide ±1,2kg</t>
  </si>
  <si>
    <t>Filet de Saint-Pierre du Cap langoustines et crème crustacés barquette ±1,6kg</t>
  </si>
  <si>
    <t>Chapon fermier effilé du GERS</t>
  </si>
  <si>
    <t>Pintade chapon fermière effilée du GERS</t>
  </si>
  <si>
    <t>Dos de cerf/biche s/ os s/ vide ±3kg</t>
  </si>
  <si>
    <t>Cuissot de chevreuil s/ vide ±2,7kg</t>
  </si>
  <si>
    <t>Dos de sanglier s/ os s/ vide ±1,4kg</t>
  </si>
  <si>
    <t>Wykonana z dodatkiem wina madera i doprawiona szalotką, ziołami, masłem i grzybami, sosem wołowym, baraniną lub wieprzową, ale także dziczyzną lub szynką.</t>
  </si>
  <si>
    <t>Sosy z rakami, pomidorami i przyprawione
białym winem idealnie komponujące się z tradycyjnym
quenelles szczupakowym, ale także daniami ze skorupiaków,
białą rybą lub jajkami w koszulce.</t>
  </si>
  <si>
    <t>Kremowy  sos z białego wina ozdobiony smardzami i doprawiony koniakiem.</t>
  </si>
  <si>
    <t>Te gotowe do przekąski pikle grzybowe to idelane połączenie z 
 wędlinami jako aperitif, serami np.  raclet ...</t>
  </si>
  <si>
    <t>Kremowy sos zrobiony z redukcji białego wina, octu i szalotki, następnie ubity na maśle i doprawiony odrobiną soku z cytryny.</t>
  </si>
  <si>
    <t xml:space="preserve">
Kremowy, lekko perfumowany porto i zmiękczony kaczym foie gras</t>
  </si>
  <si>
    <t xml:space="preserve">
Kremowy bisque z langusty, aromatyzowany koniakiem i estragonem.</t>
  </si>
  <si>
    <t xml:space="preserve">
Kremowy z czerwonym winem słodzony galaretką z czerwonej porzeczki, doprawiony porto i koniakiem i ozdobiony borówkami.</t>
  </si>
  <si>
    <t>Sauce Madère 4/4</t>
  </si>
  <si>
    <t>Sauce Nantua 4/4</t>
  </si>
  <si>
    <t xml:space="preserve">Sauce aux cèpes 200g </t>
  </si>
  <si>
    <t>Sauce au poivre vert 200g</t>
  </si>
  <si>
    <t>Sauce Périgueux 200g</t>
  </si>
  <si>
    <t>Sauce aux morilles 200g</t>
  </si>
  <si>
    <t>Sauce Grand Veneur 200g</t>
  </si>
  <si>
    <t>Sauce crémée au vin de Champagne 8% poche 1kg</t>
  </si>
  <si>
    <t>Sauce beurre blanc poche 1kg</t>
  </si>
  <si>
    <t>Sauce au foie gras 7% poche 1kg</t>
  </si>
  <si>
    <t>Sauce aux crustacés poche 1kg</t>
  </si>
  <si>
    <t>Sauce grand veneur poche 1kg</t>
  </si>
  <si>
    <t>jednostka sprzedaży</t>
  </si>
  <si>
    <t>Préparation de noix de Saint-Jacques sauvages origine USA seau ±1kg</t>
  </si>
  <si>
    <t>NotFOUND</t>
  </si>
  <si>
    <t>Cena za</t>
  </si>
  <si>
    <t>Foie Gras pół-gotowane z kaczki sauternes z Château d'Arches opakowanie 450g danie dla 11 osób</t>
  </si>
  <si>
    <t>Ilość Porcji</t>
  </si>
  <si>
    <t>cena za porcję</t>
  </si>
  <si>
    <t>Ilość porcji</t>
  </si>
  <si>
    <t>Cena za porcję</t>
  </si>
  <si>
    <t>Opak</t>
  </si>
  <si>
    <t>s/ vide ±3kg</t>
  </si>
  <si>
    <t>Grzbiet jelenia / łania / bez kości  ± 3kg</t>
  </si>
  <si>
    <t>Udziec sarny  bez kości ± 2,7 kg</t>
  </si>
  <si>
    <t>Grzbiet dzika  / bez kości  ± 1,4 kg</t>
  </si>
  <si>
    <t>sos Madère 4/4</t>
  </si>
  <si>
    <t>sos Nantua 4/4</t>
  </si>
  <si>
    <t xml:space="preserve">sos z grzybami 200g </t>
  </si>
  <si>
    <t>sos z zielonym pieprzem 200g</t>
  </si>
  <si>
    <t>sos Périgueux 200g</t>
  </si>
  <si>
    <t>sos aux morilles 200g</t>
  </si>
  <si>
    <t>sos Grand Veneur 200g</t>
  </si>
  <si>
    <t>sos smietankowy z Szampanem 8% poche 1kg</t>
  </si>
  <si>
    <t>sos masłowe biały poche 1kg</t>
  </si>
  <si>
    <t>sos z foie gras 7% poche 1kg</t>
  </si>
  <si>
    <t>sos owoce morza poche 1kg</t>
  </si>
  <si>
    <t>sos grand veneur poche 1kg</t>
  </si>
  <si>
    <t>Ilość zamawiana</t>
  </si>
  <si>
    <t>wartość zamówienia</t>
  </si>
  <si>
    <t>Wartość zamówienia Razem</t>
  </si>
  <si>
    <t>Płatność przelewem / przy odbiorze</t>
  </si>
  <si>
    <t xml:space="preserve">
Zamówienia proszę wysyłać na adres e-mail: (wraz z podaniem danych kontaktowych)</t>
  </si>
  <si>
    <t>Prosimy również o podanie numeru telefonu w celu potwierdzania statusu realizacji zamówienia.</t>
  </si>
  <si>
    <t xml:space="preserve">
Jak zamówić?   Zamówienie należy złożyć do dnia 14.12.2020 drogą mailową, zamówienia złozone po tym terminie nie będą zrealizowane.</t>
  </si>
  <si>
    <r>
      <t>TYLKO ODBIÓR OSOBISTY ZAMÓWIONYCH PRODUKTÓW  W DNIACH</t>
    </r>
    <r>
      <rPr>
        <b/>
        <sz val="20"/>
        <color rgb="FFFFFF00"/>
        <rFont val="Calibri"/>
        <family val="2"/>
      </rPr>
      <t xml:space="preserve">  22-23 GRUDNIA, HIPERMARKET E.LECLERC RADOM</t>
    </r>
    <r>
      <rPr>
        <b/>
        <sz val="16"/>
        <color rgb="FFFFFFFF"/>
        <rFont val="Calibri"/>
        <family val="2"/>
      </rPr>
      <t xml:space="preserve"> UL. TORUŃSKA 1</t>
    </r>
  </si>
  <si>
    <t>Prosimy o wpłatę wartości zamówienia (tytułem: Zamówienie na Specjały Francuskie Święta 2020) i przesłanie potwierdzenia wraz z zamówieniem.</t>
  </si>
  <si>
    <t>Radomdis Polska Sp. z o.o. Konto Bankowe:  BNP PARIBAS</t>
  </si>
  <si>
    <t>Zamówienia można składać wyłacznie w wielokrotności jednostek sprzedaży wpisując w karcie zamówienia wyłacznie liczby całkowite.</t>
  </si>
  <si>
    <t>PODSUMOWANIE ZAMÓWIENIA - UWAGA - PRZESŁANIE ZAMÓWIENIA JEST JEDNOZNACZNE Z DOKONANIEM ZAKUPU</t>
  </si>
  <si>
    <t>Informacje dodatkowe</t>
  </si>
  <si>
    <t>DODATKI DO OSTRYG / ACCOMPAGNEMENT HUITRE -8% TVA incluse -</t>
  </si>
  <si>
    <t>ŁOSOŚ WĘDZONY / SAUMON FUME - 8% TVA incluse -</t>
  </si>
  <si>
    <t>TRUFLE i przetwory z frufli / TRUFFES - Autour de la Truffe  -5/8% TVA incluse -</t>
  </si>
  <si>
    <t>TERRINY PODROBOWE / FOIE GRAS - TERRINE  - 5% TVA incluse -</t>
  </si>
  <si>
    <t>TERRINY MIĘSNE / TERRINE DE VIANDES  - 5% TVA incluse -</t>
  </si>
  <si>
    <t>OPIEKANE W CIEŚCIE / PATE EN CROUTE  - 5% TVA incluse -</t>
  </si>
  <si>
    <t>ŚLIMAKI GOTOWE DANIA I DODATKI/ ESCARGOTS PREPARES et A PREPARE  - 8% TVA incluse -</t>
  </si>
  <si>
    <t>VERINY GOTOWE / VERRINES PREPAREES   - 8% TVA incluse -</t>
  </si>
  <si>
    <t>PRZYSTAWKI - RYBY / OWOCE MORZA // ENTRÉE -  POISSON / FRUITS DE MER   - 8% TVA incluse -</t>
  </si>
  <si>
    <t>PRZYSTAWKI MIĘSO, OWOCE MORZA OPIEKANE W CIEŚCIE / ENTRÉES - SOUFFLÉ, BOUCHÉES, FEUILLETÉ &amp; PATISSERIE TRAITEUR   - 8% TVA incluse -</t>
  </si>
  <si>
    <t>KOKTAILE SŁONE DO PODGRZANIA / COCKTAIL SALÉ A RÉCHAUFFER  - 8% TVA incluse -</t>
  </si>
  <si>
    <r>
      <rPr>
        <b/>
        <sz val="14"/>
        <color theme="0"/>
        <rFont val="Calibri"/>
        <family val="2"/>
      </rPr>
      <t>MINI KOKTAILE SŁONE Z MIĘSEM I OWOCAMI MORZA / (MINI)</t>
    </r>
    <r>
      <rPr>
        <b/>
        <sz val="14"/>
        <color rgb="FFFFFFFF"/>
        <rFont val="Calibri"/>
        <family val="2"/>
      </rPr>
      <t xml:space="preserve"> PIECES COCKTAIL SALE &amp; PATE EN CROUTE  - 8% TVA incluse -</t>
    </r>
  </si>
  <si>
    <t>GOTOWE DANIA, POTRAWY / PLATS PREPARES, PRET A SERVIR - VIANDE / VOLAILLE / POISSON / CRUSTACE  - 8% TVA incluse -</t>
  </si>
  <si>
    <t>DRÓB ŚWIEŻY / A PREPARER - VOLAILLES DE FETES  - 5% TVA incluse -</t>
  </si>
  <si>
    <t>DRÓB FASZEROWANY - GOTOWE DO SPOŻYCIA / READY TO EAT  - VOLAILLES FARCIES  - 5% TVA incluse -</t>
  </si>
  <si>
    <t>MIĘSO ŚWIEŻE - DZICZYZNA / A PREPARER - GIBIER - 5% TVA incluse -</t>
  </si>
  <si>
    <t>SOSY GOTOWE / SOSY  - 8% TVA incluse -</t>
  </si>
  <si>
    <t>Produkty określone w ofercie w kolumnie "Cena za" opisane w jednostce "kilogram" są produktami zmiennomasowymi i ilość w zamówieniu jest ilością szacynkową. Ostateczna wartość zamówionego towaru określona będzie na podstawie jego rzeczywistej wagi. Klient zamawiający produkt o zmiennej wadze akceptuje jego ostateczną cenę. Jeżeli wartość zamawianego produktu po zważeniu jest niższa niż wartość z zamówienia - Radomdis Polska Sp. z o.o zwróci klientowi nadpłatę przy odbiorze zamówienia. Jeżeli jest wyższa zamawiający upoważnia Radomdis Polska Sp. z o.o. do doliczenia powstałej niedopłaty.</t>
  </si>
  <si>
    <t>200gr</t>
  </si>
  <si>
    <t>660gr</t>
  </si>
  <si>
    <t>25gr</t>
  </si>
  <si>
    <t>110gr</t>
  </si>
  <si>
    <t>105gr</t>
  </si>
  <si>
    <t>180gr</t>
  </si>
  <si>
    <t>250gr</t>
  </si>
  <si>
    <t>85gr</t>
  </si>
  <si>
    <t>1.1kg</t>
  </si>
  <si>
    <t>420gr</t>
  </si>
  <si>
    <t>330gr</t>
  </si>
  <si>
    <t>300gr</t>
  </si>
  <si>
    <t>1.5kg</t>
  </si>
  <si>
    <t>2.3kg</t>
  </si>
  <si>
    <t>2.5kg</t>
  </si>
  <si>
    <t>240gr</t>
  </si>
  <si>
    <t>840gr</t>
  </si>
  <si>
    <t>1.6kg</t>
  </si>
  <si>
    <t>600gr</t>
  </si>
  <si>
    <t>1.44kg</t>
  </si>
  <si>
    <t>1.2kg</t>
  </si>
  <si>
    <t>370gr</t>
  </si>
  <si>
    <t>1.92kg</t>
  </si>
  <si>
    <t>260gr</t>
  </si>
  <si>
    <t>290gr</t>
  </si>
  <si>
    <t>220gr</t>
  </si>
  <si>
    <t>730gr</t>
  </si>
  <si>
    <t>390gr</t>
  </si>
  <si>
    <t>256gr</t>
  </si>
  <si>
    <t>490gr</t>
  </si>
  <si>
    <t>2.6kg</t>
  </si>
  <si>
    <t>1.7kg</t>
  </si>
  <si>
    <t>800gr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</si>
</sst>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PLN]\ * #,##0.00_-;\-[$PLN]\ * #,##0.00_-;_-[$PLN]\ * &quot;-&quot;??_-;_-@"/>
    <numFmt numFmtId="165" formatCode="_-* #,##0.00\ [$PLN]_-;\-* #,##0.00\ [$PLN]_-;_-* &quot;-&quot;??\ [$PLN]_-;_-@_-"/>
    <numFmt numFmtId="166" formatCode="#,##0_ ;\-#,##0\ "/>
  </numFmts>
  <fonts count="4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  <font>
      <i/>
      <sz val="9"/>
      <color rgb="FF000000"/>
      <name val="Calibri"/>
      <family val="2"/>
    </font>
    <font>
      <b/>
      <sz val="18"/>
      <color theme="2" tint="-0.749992370372631"/>
      <name val="Calibri"/>
      <family val="2"/>
    </font>
    <font>
      <b/>
      <sz val="9"/>
      <color rgb="FF000000"/>
      <name val="Calibri"/>
      <family val="2"/>
    </font>
    <font>
      <b/>
      <sz val="16"/>
      <color rgb="FFFFFFFF"/>
      <name val="Calibri"/>
      <family val="2"/>
    </font>
    <font>
      <b/>
      <sz val="20"/>
      <color rgb="FFFFFF00"/>
      <name val="Calibri"/>
      <family val="2"/>
    </font>
    <font>
      <b/>
      <i/>
      <sz val="20"/>
      <color rgb="FFFFFF00"/>
      <name val="Calibri"/>
      <family val="2"/>
    </font>
    <font>
      <b/>
      <sz val="11"/>
      <color theme="2" tint="-0.749992370372631"/>
      <name val="Calibri"/>
      <family val="2"/>
    </font>
    <font>
      <b/>
      <sz val="9"/>
      <color theme="2" tint="-0.749992370372631"/>
      <name val="Calibri"/>
      <family val="2"/>
    </font>
    <font>
      <b/>
      <sz val="9"/>
      <color rgb="FF0F243E"/>
      <name val="Calibri"/>
      <family val="2"/>
    </font>
    <font>
      <sz val="12"/>
      <color theme="2" tint="-0.749992370372631"/>
      <name val="Calibri"/>
      <family val="2"/>
    </font>
    <font>
      <b/>
      <sz val="12"/>
      <color theme="2" tint="-0.749992370372631"/>
      <name val="Calibri"/>
      <family val="2"/>
    </font>
    <font>
      <b/>
      <sz val="11"/>
      <name val="Calibri"/>
      <family val="2"/>
    </font>
    <font>
      <i/>
      <sz val="9"/>
      <color theme="2" tint="-0.74999237037263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2"/>
      <color rgb="FFFFFFFF"/>
      <name val="Calibri"/>
      <family val="2"/>
    </font>
    <font>
      <b/>
      <i/>
      <sz val="9"/>
      <color rgb="FFFFFFFF"/>
      <name val="Calibri"/>
      <family val="2"/>
    </font>
    <font>
      <b/>
      <sz val="9"/>
      <color rgb="FFFFFFFF"/>
      <name val="Calibri"/>
      <family val="2"/>
    </font>
    <font>
      <b/>
      <sz val="9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rgb="FFFFFFFF"/>
      <name val="Calibri"/>
      <family val="2"/>
    </font>
    <font>
      <i/>
      <sz val="9"/>
      <name val="Calibri"/>
      <family val="2"/>
    </font>
    <font>
      <sz val="11"/>
      <color indexed="8"/>
      <name val="Calibri"/>
      <family val="2"/>
    </font>
    <font>
      <sz val="9"/>
      <color rgb="FF000000"/>
      <name val="Calibri"/>
      <family val="2"/>
    </font>
    <font>
      <b/>
      <sz val="14"/>
      <color theme="0"/>
      <name val="Calibri"/>
      <family val="2"/>
    </font>
    <font>
      <b/>
      <i/>
      <sz val="11"/>
      <color theme="0"/>
      <name val="Calibri"/>
      <family val="2"/>
    </font>
    <font>
      <i/>
      <sz val="8"/>
      <color rgb="FF000000"/>
      <name val="Calibri"/>
      <family val="2"/>
    </font>
    <font>
      <u/>
      <sz val="11"/>
      <color theme="10"/>
      <name val="Calibri"/>
      <family val="2"/>
    </font>
    <font>
      <b/>
      <sz val="10"/>
      <color rgb="FF000000"/>
      <name val="Calibri"/>
      <family val="2"/>
    </font>
    <font>
      <b/>
      <sz val="10"/>
      <color theme="2" tint="-0.749992370372631"/>
      <name val="Calibri"/>
      <family val="2"/>
    </font>
    <font>
      <i/>
      <sz val="10"/>
      <color theme="2" tint="-0.749992370372631"/>
      <name val="Calibri"/>
      <family val="2"/>
    </font>
    <font>
      <b/>
      <i/>
      <sz val="10"/>
      <color rgb="FFFFFFFF"/>
      <name val="Calibri"/>
      <family val="2"/>
    </font>
    <font>
      <b/>
      <sz val="10"/>
      <color theme="0"/>
      <name val="Calibri"/>
      <family val="2"/>
    </font>
    <font>
      <i/>
      <sz val="10"/>
      <color rgb="FF000000"/>
      <name val="Calibri"/>
      <family val="2"/>
    </font>
    <font>
      <i/>
      <sz val="10"/>
      <name val="Calibri"/>
      <family val="2"/>
    </font>
    <font>
      <sz val="10"/>
      <color rgb="FF000000"/>
      <name val="Calibri"/>
      <family val="2"/>
    </font>
    <font>
      <b/>
      <sz val="13"/>
      <color rgb="FF000000"/>
      <name val="Calibri"/>
      <family val="2"/>
      <charset val="238"/>
    </font>
    <font>
      <i/>
      <sz val="13"/>
      <color rgb="FF000000"/>
      <name val="Calibri"/>
      <family val="2"/>
    </font>
    <font>
      <b/>
      <i/>
      <sz val="10"/>
      <color theme="2" tint="-0.749992370372631"/>
      <name val="Calibri"/>
      <family val="2"/>
    </font>
    <font>
      <b/>
      <i/>
      <sz val="10"/>
      <color theme="0"/>
      <name val="Calibri"/>
      <family val="2"/>
    </font>
    <font>
      <b/>
      <i/>
      <sz val="10"/>
      <color rgb="FF000000"/>
      <name val="Calibri"/>
      <family val="2"/>
    </font>
    <font>
      <b/>
      <i/>
      <sz val="10"/>
      <color rgb="FF00B050"/>
      <name val="Calibri"/>
      <family val="2"/>
    </font>
    <font>
      <b/>
      <i/>
      <sz val="10"/>
      <name val="Calibri"/>
      <family val="2"/>
    </font>
    <font>
      <b/>
      <i/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749992370372631"/>
        <bgColor rgb="FF244061"/>
      </patternFill>
    </fill>
    <fill>
      <patternFill patternType="solid">
        <fgColor theme="2" tint="-0.499984740745262"/>
        <bgColor rgb="FF366092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rgb="FF95B3D7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7" fillId="0" borderId="0"/>
    <xf numFmtId="0" fontId="32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Protection="1"/>
    <xf numFmtId="0" fontId="11" fillId="4" borderId="0" xfId="0" applyFont="1" applyFill="1" applyAlignment="1" applyProtection="1">
      <alignment vertical="center" wrapText="1"/>
    </xf>
    <xf numFmtId="0" fontId="16" fillId="4" borderId="0" xfId="0" applyFont="1" applyFill="1" applyAlignment="1" applyProtection="1">
      <alignment vertical="center"/>
    </xf>
    <xf numFmtId="49" fontId="14" fillId="4" borderId="0" xfId="0" applyNumberFormat="1" applyFont="1" applyFill="1" applyAlignment="1" applyProtection="1">
      <alignment vertical="center"/>
    </xf>
    <xf numFmtId="0" fontId="32" fillId="0" borderId="0" xfId="3" applyFill="1" applyAlignment="1" applyProtection="1">
      <alignment vertical="center"/>
    </xf>
    <xf numFmtId="0" fontId="12" fillId="4" borderId="0" xfId="0" applyFont="1" applyFill="1" applyAlignment="1" applyProtection="1">
      <alignment vertical="center"/>
    </xf>
    <xf numFmtId="3" fontId="15" fillId="4" borderId="0" xfId="0" applyNumberFormat="1" applyFont="1" applyFill="1" applyAlignment="1" applyProtection="1">
      <alignment vertical="center"/>
    </xf>
    <xf numFmtId="0" fontId="0" fillId="4" borderId="0" xfId="0" applyFill="1" applyAlignment="1" applyProtection="1">
      <alignment vertical="top"/>
    </xf>
    <xf numFmtId="0" fontId="15" fillId="4" borderId="0" xfId="0" applyFont="1" applyFill="1" applyAlignment="1" applyProtection="1">
      <alignment vertical="center"/>
    </xf>
    <xf numFmtId="0" fontId="15" fillId="4" borderId="0" xfId="0" applyFont="1" applyFill="1" applyAlignment="1" applyProtection="1">
      <alignment horizontal="left" vertical="center"/>
    </xf>
    <xf numFmtId="0" fontId="17" fillId="4" borderId="0" xfId="0" applyFont="1" applyFill="1" applyAlignment="1" applyProtection="1">
      <alignment vertical="top"/>
    </xf>
    <xf numFmtId="0" fontId="19" fillId="2" borderId="0" xfId="0" applyFont="1" applyFill="1" applyAlignment="1" applyProtection="1">
      <alignment vertical="center" wrapText="1"/>
    </xf>
    <xf numFmtId="0" fontId="20" fillId="2" borderId="0" xfId="0" applyFont="1" applyFill="1" applyAlignment="1" applyProtection="1">
      <alignment vertical="top"/>
    </xf>
    <xf numFmtId="0" fontId="19" fillId="2" borderId="0" xfId="0" applyFont="1" applyFill="1" applyAlignment="1" applyProtection="1">
      <alignment vertical="top"/>
    </xf>
    <xf numFmtId="49" fontId="23" fillId="5" borderId="0" xfId="0" applyNumberFormat="1" applyFont="1" applyFill="1" applyAlignment="1" applyProtection="1">
      <alignment horizontal="left" vertical="center"/>
    </xf>
    <xf numFmtId="0" fontId="24" fillId="5" borderId="0" xfId="0" applyFont="1" applyFill="1" applyAlignment="1" applyProtection="1">
      <alignment vertical="center" wrapText="1"/>
    </xf>
    <xf numFmtId="0" fontId="23" fillId="5" borderId="0" xfId="0" applyFont="1" applyFill="1" applyAlignment="1" applyProtection="1">
      <alignment vertical="center"/>
    </xf>
    <xf numFmtId="0" fontId="23" fillId="5" borderId="0" xfId="0" applyFont="1" applyFill="1" applyAlignment="1" applyProtection="1">
      <alignment horizontal="center" vertical="center" wrapText="1"/>
    </xf>
    <xf numFmtId="0" fontId="24" fillId="5" borderId="0" xfId="0" applyFont="1" applyFill="1" applyAlignment="1" applyProtection="1">
      <alignment vertical="center"/>
    </xf>
    <xf numFmtId="0" fontId="24" fillId="5" borderId="0" xfId="0" applyFont="1" applyFill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164" fontId="3" fillId="0" borderId="0" xfId="0" applyNumberFormat="1" applyFont="1" applyAlignment="1" applyProtection="1">
      <alignment vertical="center"/>
    </xf>
    <xf numFmtId="9" fontId="5" fillId="0" borderId="0" xfId="0" applyNumberFormat="1" applyFont="1" applyAlignment="1" applyProtection="1">
      <alignment vertical="center" wrapText="1"/>
    </xf>
    <xf numFmtId="165" fontId="0" fillId="0" borderId="0" xfId="0" applyNumberFormat="1" applyAlignment="1" applyProtection="1">
      <alignment vertical="center"/>
    </xf>
    <xf numFmtId="9" fontId="21" fillId="2" borderId="0" xfId="0" applyNumberFormat="1" applyFont="1" applyFill="1" applyAlignment="1" applyProtection="1">
      <alignment vertical="top"/>
    </xf>
    <xf numFmtId="9" fontId="23" fillId="5" borderId="0" xfId="0" applyNumberFormat="1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49" fontId="5" fillId="0" borderId="0" xfId="0" quotePrefix="1" applyNumberFormat="1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9" fontId="5" fillId="0" borderId="0" xfId="0" applyNumberFormat="1" applyFont="1" applyAlignment="1" applyProtection="1">
      <alignment vertical="center"/>
    </xf>
    <xf numFmtId="0" fontId="2" fillId="6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vertical="center" wrapText="1"/>
    </xf>
    <xf numFmtId="9" fontId="26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Protection="1"/>
    <xf numFmtId="49" fontId="26" fillId="0" borderId="0" xfId="0" quotePrefix="1" applyNumberFormat="1" applyFont="1" applyAlignment="1" applyProtection="1">
      <alignment horizontal="left" vertical="center"/>
    </xf>
    <xf numFmtId="0" fontId="16" fillId="0" borderId="0" xfId="0" applyFont="1" applyAlignment="1" applyProtection="1">
      <alignment vertical="center" wrapText="1"/>
    </xf>
    <xf numFmtId="165" fontId="0" fillId="0" borderId="0" xfId="0" applyNumberFormat="1" applyFill="1" applyAlignment="1" applyProtection="1">
      <alignment vertical="center"/>
    </xf>
    <xf numFmtId="1" fontId="4" fillId="0" borderId="0" xfId="1" applyNumberFormat="1" applyFont="1" applyFill="1" applyBorder="1" applyAlignment="1" applyProtection="1">
      <alignment horizontal="center" vertical="center"/>
    </xf>
    <xf numFmtId="9" fontId="4" fillId="0" borderId="0" xfId="1" applyNumberFormat="1" applyFont="1" applyFill="1" applyBorder="1" applyAlignment="1" applyProtection="1">
      <alignment horizontal="center" vertical="center"/>
    </xf>
    <xf numFmtId="49" fontId="5" fillId="0" borderId="0" xfId="0" quotePrefix="1" applyNumberFormat="1" applyFont="1" applyAlignment="1" applyProtection="1">
      <alignment horizontal="left" vertical="center" wrapText="1"/>
    </xf>
    <xf numFmtId="0" fontId="5" fillId="0" borderId="0" xfId="0" quotePrefix="1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10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9" fontId="0" fillId="0" borderId="0" xfId="0" applyNumberFormat="1" applyAlignment="1" applyProtection="1">
      <alignment vertical="center"/>
    </xf>
    <xf numFmtId="49" fontId="1" fillId="0" borderId="0" xfId="0" quotePrefix="1" applyNumberFormat="1" applyFont="1" applyAlignment="1" applyProtection="1">
      <alignment vertical="center"/>
    </xf>
    <xf numFmtId="165" fontId="0" fillId="0" borderId="0" xfId="0" applyNumberFormat="1" applyProtection="1"/>
    <xf numFmtId="0" fontId="28" fillId="0" borderId="0" xfId="0" applyFont="1" applyAlignment="1" applyProtection="1">
      <alignment wrapText="1"/>
    </xf>
    <xf numFmtId="0" fontId="28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vertical="top" wrapText="1"/>
    </xf>
    <xf numFmtId="49" fontId="25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vertical="top"/>
    </xf>
    <xf numFmtId="9" fontId="21" fillId="0" borderId="0" xfId="0" applyNumberFormat="1" applyFont="1" applyAlignment="1" applyProtection="1">
      <alignment vertical="top" wrapText="1"/>
    </xf>
    <xf numFmtId="0" fontId="4" fillId="0" borderId="0" xfId="0" applyFont="1" applyAlignment="1" applyProtection="1">
      <alignment vertical="center" wrapText="1"/>
    </xf>
    <xf numFmtId="0" fontId="30" fillId="0" borderId="0" xfId="0" applyFont="1" applyAlignment="1" applyProtection="1">
      <alignment horizontal="center" vertical="center"/>
    </xf>
    <xf numFmtId="9" fontId="26" fillId="0" borderId="0" xfId="0" applyNumberFormat="1" applyFont="1" applyAlignment="1" applyProtection="1">
      <alignment vertical="center" wrapText="1"/>
    </xf>
    <xf numFmtId="165" fontId="0" fillId="0" borderId="0" xfId="0" applyNumberFormat="1" applyFill="1" applyBorder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9" fontId="26" fillId="0" borderId="0" xfId="0" applyNumberFormat="1" applyFont="1" applyFill="1" applyAlignment="1" applyProtection="1">
      <alignment vertical="center" wrapText="1"/>
    </xf>
    <xf numFmtId="9" fontId="5" fillId="0" borderId="0" xfId="0" applyNumberFormat="1" applyFont="1" applyFill="1" applyAlignment="1" applyProtection="1">
      <alignment vertical="center"/>
    </xf>
    <xf numFmtId="0" fontId="24" fillId="5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5" fillId="0" borderId="0" xfId="0" applyFont="1" applyAlignment="1" applyProtection="1">
      <alignment vertical="top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4" fontId="13" fillId="4" borderId="0" xfId="0" applyNumberFormat="1" applyFont="1" applyFill="1" applyAlignment="1" applyProtection="1">
      <alignment horizontal="left" vertical="top"/>
    </xf>
    <xf numFmtId="4" fontId="13" fillId="4" borderId="0" xfId="0" applyNumberFormat="1" applyFont="1" applyFill="1" applyAlignment="1" applyProtection="1">
      <alignment vertical="center"/>
    </xf>
    <xf numFmtId="4" fontId="22" fillId="2" borderId="0" xfId="0" applyNumberFormat="1" applyFont="1" applyFill="1" applyAlignment="1" applyProtection="1">
      <alignment horizontal="left" vertical="top"/>
    </xf>
    <xf numFmtId="4" fontId="23" fillId="5" borderId="0" xfId="0" applyNumberFormat="1" applyFont="1" applyFill="1" applyAlignment="1" applyProtection="1">
      <alignment horizontal="center" vertical="center" wrapText="1"/>
    </xf>
    <xf numFmtId="4" fontId="7" fillId="0" borderId="0" xfId="0" applyNumberFormat="1" applyFont="1" applyAlignment="1" applyProtection="1">
      <alignment horizontal="left" vertical="center"/>
    </xf>
    <xf numFmtId="4" fontId="4" fillId="0" borderId="0" xfId="1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Alignment="1" applyProtection="1">
      <alignment horizontal="left" vertical="center" wrapText="1"/>
    </xf>
    <xf numFmtId="4" fontId="0" fillId="0" borderId="0" xfId="0" applyNumberFormat="1" applyAlignment="1" applyProtection="1">
      <alignment vertical="center"/>
    </xf>
    <xf numFmtId="4" fontId="23" fillId="5" borderId="0" xfId="0" applyNumberFormat="1" applyFont="1" applyFill="1" applyAlignment="1" applyProtection="1">
      <alignment horizontal="left" vertical="center"/>
    </xf>
    <xf numFmtId="4" fontId="25" fillId="0" borderId="0" xfId="0" applyNumberFormat="1" applyFont="1" applyAlignment="1" applyProtection="1">
      <alignment horizontal="left" vertical="top"/>
    </xf>
    <xf numFmtId="4" fontId="7" fillId="0" borderId="0" xfId="0" applyNumberFormat="1" applyFont="1" applyAlignment="1" applyProtection="1">
      <alignment horizontal="left" vertical="top"/>
    </xf>
    <xf numFmtId="4" fontId="0" fillId="0" borderId="0" xfId="0" applyNumberFormat="1" applyProtection="1"/>
    <xf numFmtId="164" fontId="33" fillId="0" borderId="0" xfId="0" applyNumberFormat="1" applyFont="1" applyAlignment="1" applyProtection="1">
      <alignment vertical="center"/>
    </xf>
    <xf numFmtId="0" fontId="37" fillId="5" borderId="0" xfId="0" applyFont="1" applyFill="1" applyAlignment="1" applyProtection="1">
      <alignment horizontal="center" vertical="center" wrapText="1"/>
    </xf>
    <xf numFmtId="1" fontId="40" fillId="0" borderId="0" xfId="1" applyNumberFormat="1" applyFont="1" applyFill="1" applyBorder="1" applyAlignment="1" applyProtection="1">
      <alignment horizontal="center" vertical="center"/>
    </xf>
    <xf numFmtId="0" fontId="34" fillId="4" borderId="0" xfId="0" applyFont="1" applyFill="1" applyAlignment="1" applyProtection="1">
      <alignment horizontal="center" vertical="center"/>
    </xf>
    <xf numFmtId="0" fontId="35" fillId="4" borderId="0" xfId="0" applyFont="1" applyFill="1" applyAlignment="1" applyProtection="1">
      <alignment horizontal="center" vertical="top"/>
    </xf>
    <xf numFmtId="0" fontId="36" fillId="2" borderId="0" xfId="0" applyFont="1" applyFill="1" applyAlignment="1" applyProtection="1">
      <alignment horizontal="center" vertical="top"/>
    </xf>
    <xf numFmtId="0" fontId="38" fillId="0" borderId="0" xfId="0" applyFont="1" applyAlignment="1" applyProtection="1">
      <alignment horizontal="center" vertical="center" wrapText="1"/>
    </xf>
    <xf numFmtId="0" fontId="38" fillId="0" borderId="0" xfId="0" applyFont="1" applyAlignment="1" applyProtection="1">
      <alignment horizontal="center" vertical="center"/>
    </xf>
    <xf numFmtId="0" fontId="39" fillId="0" borderId="0" xfId="0" applyFont="1" applyAlignment="1" applyProtection="1">
      <alignment horizontal="center" vertical="center"/>
    </xf>
    <xf numFmtId="0" fontId="40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center" vertical="top" wrapText="1"/>
    </xf>
    <xf numFmtId="0" fontId="39" fillId="0" borderId="0" xfId="0" applyFont="1" applyAlignment="1" applyProtection="1">
      <alignment horizontal="center" vertical="center" wrapText="1"/>
    </xf>
    <xf numFmtId="0" fontId="39" fillId="0" borderId="0" xfId="0" applyFont="1" applyFill="1" applyAlignment="1" applyProtection="1">
      <alignment horizontal="center" vertical="center" wrapText="1"/>
    </xf>
    <xf numFmtId="0" fontId="38" fillId="0" borderId="0" xfId="0" applyFont="1" applyFill="1" applyAlignment="1" applyProtection="1">
      <alignment horizontal="center" vertical="center"/>
    </xf>
    <xf numFmtId="0" fontId="38" fillId="0" borderId="0" xfId="0" applyFont="1" applyAlignment="1" applyProtection="1">
      <alignment horizontal="center" vertical="top"/>
    </xf>
    <xf numFmtId="0" fontId="40" fillId="0" borderId="0" xfId="0" applyFont="1" applyAlignment="1" applyProtection="1">
      <alignment horizontal="center"/>
    </xf>
    <xf numFmtId="0" fontId="14" fillId="4" borderId="0" xfId="0" applyFont="1" applyFill="1" applyAlignment="1" applyProtection="1">
      <alignment vertical="center" wrapText="1"/>
    </xf>
    <xf numFmtId="0" fontId="3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49" fontId="42" fillId="0" borderId="0" xfId="0" applyNumberFormat="1" applyFont="1" applyAlignment="1" applyProtection="1">
      <alignment horizontal="center" vertical="center" wrapText="1"/>
    </xf>
    <xf numFmtId="0" fontId="24" fillId="5" borderId="0" xfId="0" applyFont="1" applyFill="1" applyBorder="1" applyAlignment="1" applyProtection="1">
      <alignment horizontal="center" vertical="center" wrapText="1"/>
    </xf>
    <xf numFmtId="0" fontId="24" fillId="5" borderId="2" xfId="0" applyFont="1" applyFill="1" applyBorder="1" applyAlignment="1" applyProtection="1">
      <alignment horizontal="center" vertical="center" wrapText="1"/>
    </xf>
    <xf numFmtId="0" fontId="24" fillId="5" borderId="6" xfId="0" applyFont="1" applyFill="1" applyBorder="1" applyAlignment="1" applyProtection="1">
      <alignment horizontal="center" vertical="center" wrapText="1"/>
    </xf>
    <xf numFmtId="0" fontId="24" fillId="5" borderId="3" xfId="0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Alignment="1" applyProtection="1">
      <alignment vertical="center"/>
    </xf>
    <xf numFmtId="49" fontId="25" fillId="2" borderId="0" xfId="0" applyNumberFormat="1" applyFont="1" applyFill="1" applyAlignment="1" applyProtection="1">
      <alignment vertical="center"/>
    </xf>
    <xf numFmtId="165" fontId="41" fillId="0" borderId="4" xfId="0" applyNumberFormat="1" applyFont="1" applyBorder="1" applyAlignment="1" applyProtection="1">
      <alignment horizontal="center" vertical="center"/>
    </xf>
    <xf numFmtId="165" fontId="41" fillId="0" borderId="5" xfId="0" applyNumberFormat="1" applyFont="1" applyBorder="1" applyAlignment="1" applyProtection="1">
      <alignment horizontal="center" vertical="center"/>
    </xf>
    <xf numFmtId="166" fontId="41" fillId="0" borderId="4" xfId="0" applyNumberFormat="1" applyFont="1" applyBorder="1" applyAlignment="1" applyProtection="1">
      <alignment horizontal="center" vertical="center"/>
    </xf>
    <xf numFmtId="166" fontId="41" fillId="0" borderId="5" xfId="0" applyNumberFormat="1" applyFont="1" applyBorder="1" applyAlignment="1" applyProtection="1">
      <alignment horizontal="center" vertical="center"/>
    </xf>
    <xf numFmtId="0" fontId="3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49" fontId="8" fillId="2" borderId="0" xfId="0" applyNumberFormat="1" applyFont="1" applyFill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/>
    </xf>
    <xf numFmtId="0" fontId="14" fillId="4" borderId="0" xfId="0" applyFont="1" applyFill="1" applyAlignment="1" applyProtection="1">
      <alignment vertical="center" wrapText="1"/>
    </xf>
    <xf numFmtId="0" fontId="43" fillId="4" borderId="0" xfId="0" applyFont="1" applyFill="1" applyAlignment="1" applyProtection="1">
      <alignment horizontal="center" vertical="center"/>
    </xf>
    <xf numFmtId="0" fontId="34" fillId="4" borderId="0" xfId="0" applyFont="1" applyFill="1" applyAlignment="1" applyProtection="1">
      <alignment vertical="center"/>
    </xf>
    <xf numFmtId="0" fontId="35" fillId="4" borderId="0" xfId="0" applyFont="1" applyFill="1" applyAlignment="1" applyProtection="1">
      <alignment vertical="top"/>
    </xf>
    <xf numFmtId="0" fontId="44" fillId="5" borderId="0" xfId="0" applyFont="1" applyFill="1" applyAlignment="1" applyProtection="1">
      <alignment horizontal="left" vertical="center"/>
    </xf>
    <xf numFmtId="0" fontId="45" fillId="0" borderId="0" xfId="0" applyFont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36" fillId="2" borderId="0" xfId="0" applyFont="1" applyFill="1" applyAlignment="1" applyProtection="1">
      <alignment horizontal="center" vertical="center"/>
    </xf>
    <xf numFmtId="0" fontId="36" fillId="2" borderId="0" xfId="0" applyFont="1" applyFill="1" applyAlignment="1" applyProtection="1">
      <alignment vertical="top"/>
    </xf>
    <xf numFmtId="0" fontId="46" fillId="0" borderId="0" xfId="0" applyFont="1" applyAlignment="1" applyProtection="1">
      <alignment horizontal="center" vertical="center"/>
    </xf>
    <xf numFmtId="0" fontId="38" fillId="0" borderId="0" xfId="0" applyFont="1" applyAlignment="1" applyProtection="1">
      <alignment vertical="center"/>
    </xf>
    <xf numFmtId="0" fontId="47" fillId="0" borderId="0" xfId="0" applyFont="1" applyAlignment="1" applyProtection="1">
      <alignment horizontal="center" vertical="center"/>
    </xf>
    <xf numFmtId="0" fontId="39" fillId="0" borderId="0" xfId="0" applyFont="1" applyAlignment="1" applyProtection="1">
      <alignment vertical="center"/>
    </xf>
    <xf numFmtId="49" fontId="38" fillId="0" borderId="0" xfId="0" quotePrefix="1" applyNumberFormat="1" applyFont="1" applyAlignment="1" applyProtection="1">
      <alignment horizontal="left" vertical="center"/>
    </xf>
    <xf numFmtId="0" fontId="45" fillId="0" borderId="0" xfId="0" applyFont="1" applyAlignment="1" applyProtection="1">
      <alignment horizontal="center" vertical="center" wrapText="1"/>
    </xf>
    <xf numFmtId="0" fontId="33" fillId="0" borderId="0" xfId="0" applyFont="1" applyAlignment="1" applyProtection="1">
      <alignment horizontal="center" vertical="center"/>
    </xf>
    <xf numFmtId="0" fontId="40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vertical="top" wrapText="1"/>
    </xf>
    <xf numFmtId="0" fontId="39" fillId="0" borderId="0" xfId="0" applyFont="1" applyAlignment="1" applyProtection="1">
      <alignment vertical="center" wrapText="1"/>
    </xf>
    <xf numFmtId="0" fontId="45" fillId="0" borderId="0" xfId="0" applyFont="1" applyFill="1" applyAlignment="1" applyProtection="1">
      <alignment horizontal="center" vertical="center"/>
    </xf>
    <xf numFmtId="0" fontId="39" fillId="0" borderId="0" xfId="0" applyFont="1" applyFill="1" applyAlignment="1" applyProtection="1">
      <alignment vertical="center" wrapText="1"/>
    </xf>
    <xf numFmtId="0" fontId="48" fillId="0" borderId="0" xfId="0" applyFont="1" applyFill="1" applyAlignment="1" applyProtection="1">
      <alignment horizontal="center" vertical="center"/>
    </xf>
    <xf numFmtId="0" fontId="48" fillId="0" borderId="0" xfId="0" applyFont="1" applyAlignment="1" applyProtection="1">
      <alignment horizontal="center" vertical="center"/>
    </xf>
    <xf numFmtId="0" fontId="46" fillId="0" borderId="0" xfId="0" applyFont="1" applyFill="1" applyAlignment="1" applyProtection="1">
      <alignment horizontal="center" vertical="center"/>
    </xf>
    <xf numFmtId="0" fontId="38" fillId="0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top"/>
    </xf>
    <xf numFmtId="0" fontId="40" fillId="0" borderId="0" xfId="0" applyFont="1" applyProtection="1"/>
    <xf numFmtId="49" fontId="6" fillId="4" borderId="0" xfId="0" applyNumberFormat="1" applyFont="1" applyFill="1" applyAlignment="1" applyProtection="1">
      <alignment horizontal="left" vertical="center"/>
    </xf>
  </cellXfs>
  <cellStyles count="4">
    <cellStyle name="Dziesiętny" xfId="1" builtinId="3"/>
    <cellStyle name="Excel Built-in Normal" xfId="2" xr:uid="{00000000-0005-0000-0000-000001000000}"/>
    <cellStyle name="Hiperłącze" xfId="3" builtinId="8"/>
    <cellStyle name="Normalny" xfId="0" builtinId="0"/>
  </cellStyles>
  <dxfs count="107"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1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png"/><Relationship Id="rId47" Type="http://schemas.openxmlformats.org/officeDocument/2006/relationships/image" Target="../media/image47.emf"/><Relationship Id="rId63" Type="http://schemas.openxmlformats.org/officeDocument/2006/relationships/image" Target="../media/image63.jpeg"/><Relationship Id="rId68" Type="http://schemas.openxmlformats.org/officeDocument/2006/relationships/image" Target="../media/image68.png"/><Relationship Id="rId84" Type="http://schemas.openxmlformats.org/officeDocument/2006/relationships/image" Target="../media/image82.png"/><Relationship Id="rId89" Type="http://schemas.openxmlformats.org/officeDocument/2006/relationships/image" Target="../media/image86.pn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99.png"/><Relationship Id="rId5" Type="http://schemas.openxmlformats.org/officeDocument/2006/relationships/image" Target="../media/image5.jpeg"/><Relationship Id="rId90" Type="http://schemas.openxmlformats.org/officeDocument/2006/relationships/image" Target="../media/image87.png"/><Relationship Id="rId95" Type="http://schemas.openxmlformats.org/officeDocument/2006/relationships/image" Target="../media/image92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0" Type="http://schemas.openxmlformats.org/officeDocument/2006/relationships/image" Target="../media/image80.png"/><Relationship Id="rId85" Type="http://schemas.microsoft.com/office/2007/relationships/hdphoto" Target="../media/hdphoto3.wdp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png"/><Relationship Id="rId103" Type="http://schemas.openxmlformats.org/officeDocument/2006/relationships/image" Target="../media/image100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microsoft.com/office/2007/relationships/hdphoto" Target="../media/hdphoto2.wdp"/><Relationship Id="rId88" Type="http://schemas.openxmlformats.org/officeDocument/2006/relationships/image" Target="../media/image85.png"/><Relationship Id="rId91" Type="http://schemas.openxmlformats.org/officeDocument/2006/relationships/image" Target="../media/image88.png"/><Relationship Id="rId96" Type="http://schemas.openxmlformats.org/officeDocument/2006/relationships/image" Target="../media/image93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microsoft.com/office/2007/relationships/hdphoto" Target="../media/hdphoto1.wdp"/><Relationship Id="rId86" Type="http://schemas.openxmlformats.org/officeDocument/2006/relationships/image" Target="../media/image83.png"/><Relationship Id="rId94" Type="http://schemas.openxmlformats.org/officeDocument/2006/relationships/image" Target="../media/image91.png"/><Relationship Id="rId99" Type="http://schemas.openxmlformats.org/officeDocument/2006/relationships/image" Target="../media/image96.png"/><Relationship Id="rId101" Type="http://schemas.openxmlformats.org/officeDocument/2006/relationships/image" Target="../media/image98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png"/><Relationship Id="rId97" Type="http://schemas.openxmlformats.org/officeDocument/2006/relationships/image" Target="../media/image94.png"/><Relationship Id="rId104" Type="http://schemas.openxmlformats.org/officeDocument/2006/relationships/image" Target="../media/image101.jp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89.pn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emf"/><Relationship Id="rId66" Type="http://schemas.openxmlformats.org/officeDocument/2006/relationships/image" Target="../media/image66.emf"/><Relationship Id="rId87" Type="http://schemas.openxmlformats.org/officeDocument/2006/relationships/image" Target="../media/image84.png"/><Relationship Id="rId61" Type="http://schemas.openxmlformats.org/officeDocument/2006/relationships/image" Target="../media/image61.emf"/><Relationship Id="rId82" Type="http://schemas.openxmlformats.org/officeDocument/2006/relationships/image" Target="../media/image81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9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93" Type="http://schemas.openxmlformats.org/officeDocument/2006/relationships/image" Target="../media/image90.png"/><Relationship Id="rId98" Type="http://schemas.openxmlformats.org/officeDocument/2006/relationships/image" Target="../media/image95.pn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1719261</xdr:colOff>
      <xdr:row>90</xdr:row>
      <xdr:rowOff>47324</xdr:rowOff>
    </xdr:from>
    <xdr:ext cx="1447801" cy="1262363"/>
    <xdr:pic>
      <xdr:nvPicPr>
        <xdr:cNvPr id="32" name="image40.jpg">
          <a:extLst>
            <a:ext uri="{FF2B5EF4-FFF2-40B4-BE49-F238E27FC236}">
              <a16:creationId xmlns:a16="http://schemas.microsoft.com/office/drawing/2014/main" id="{30F07455-8E7F-4909-A263-1D1656BAEF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696574" y="33182418"/>
          <a:ext cx="1447801" cy="1262363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95250</xdr:rowOff>
    </xdr:from>
    <xdr:ext cx="0" cy="314325"/>
    <xdr:pic>
      <xdr:nvPicPr>
        <xdr:cNvPr id="3" name="image3.jpg" descr="cid:image002.jpg@01D0DF0F.D494CF10">
          <a:extLst>
            <a:ext uri="{FF2B5EF4-FFF2-40B4-BE49-F238E27FC236}">
              <a16:creationId xmlns:a16="http://schemas.microsoft.com/office/drawing/2014/main" id="{9B1E6580-1EEA-4C7A-8505-11E347115C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925" y="16173450"/>
          <a:ext cx="0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0" cy="276225"/>
    <xdr:pic>
      <xdr:nvPicPr>
        <xdr:cNvPr id="4" name="image1.jpg">
          <a:extLst>
            <a:ext uri="{FF2B5EF4-FFF2-40B4-BE49-F238E27FC236}">
              <a16:creationId xmlns:a16="http://schemas.microsoft.com/office/drawing/2014/main" id="{1D190DEC-5E6A-4C58-93D0-E5A14E1CF249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2925" y="16373475"/>
          <a:ext cx="0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178594</xdr:colOff>
      <xdr:row>14</xdr:row>
      <xdr:rowOff>107156</xdr:rowOff>
    </xdr:from>
    <xdr:ext cx="933450" cy="1238250"/>
    <xdr:pic>
      <xdr:nvPicPr>
        <xdr:cNvPr id="5" name="image2.png" descr="normandie.JPG">
          <a:extLst>
            <a:ext uri="{FF2B5EF4-FFF2-40B4-BE49-F238E27FC236}">
              <a16:creationId xmlns:a16="http://schemas.microsoft.com/office/drawing/2014/main" id="{2CADD28A-0A5C-4564-87DE-63A10F4A5027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34500" y="6941344"/>
          <a:ext cx="933450" cy="12382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35721</xdr:colOff>
      <xdr:row>24</xdr:row>
      <xdr:rowOff>278607</xdr:rowOff>
    </xdr:from>
    <xdr:ext cx="1104900" cy="419100"/>
    <xdr:pic>
      <xdr:nvPicPr>
        <xdr:cNvPr id="6" name="image4.jpg" descr="Perle de saveur.JPG">
          <a:extLst>
            <a:ext uri="{FF2B5EF4-FFF2-40B4-BE49-F238E27FC236}">
              <a16:creationId xmlns:a16="http://schemas.microsoft.com/office/drawing/2014/main" id="{20C9208C-E3B8-4FC8-9CD9-486097C2569D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03534" y="9910763"/>
          <a:ext cx="110490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1382448</xdr:colOff>
      <xdr:row>178</xdr:row>
      <xdr:rowOff>83343</xdr:rowOff>
    </xdr:from>
    <xdr:ext cx="1010707" cy="1428750"/>
    <xdr:pic>
      <xdr:nvPicPr>
        <xdr:cNvPr id="11" name="image8.jpg" descr="Canette barbarie DOMBES.JPG">
          <a:extLst>
            <a:ext uri="{FF2B5EF4-FFF2-40B4-BE49-F238E27FC236}">
              <a16:creationId xmlns:a16="http://schemas.microsoft.com/office/drawing/2014/main" id="{6E04BF5F-5CB6-4F5F-9278-DB9836187C81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359761" y="68282343"/>
          <a:ext cx="1010707" cy="1428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234687</xdr:colOff>
      <xdr:row>178</xdr:row>
      <xdr:rowOff>71438</xdr:rowOff>
    </xdr:from>
    <xdr:ext cx="979750" cy="1416843"/>
    <xdr:pic>
      <xdr:nvPicPr>
        <xdr:cNvPr id="12" name="image11.jpg" descr="Chapon Bresse AOP ROULE.JPG">
          <a:extLst>
            <a:ext uri="{FF2B5EF4-FFF2-40B4-BE49-F238E27FC236}">
              <a16:creationId xmlns:a16="http://schemas.microsoft.com/office/drawing/2014/main" id="{955C307C-BE83-4390-8550-78A235F2898C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12000" y="68270438"/>
          <a:ext cx="979750" cy="141684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229659</xdr:colOff>
      <xdr:row>178</xdr:row>
      <xdr:rowOff>0</xdr:rowOff>
    </xdr:from>
    <xdr:ext cx="687917" cy="922867"/>
    <xdr:pic>
      <xdr:nvPicPr>
        <xdr:cNvPr id="14" name="image10.jpg" descr="Poularde bresse AOP.JPG">
          <a:extLst>
            <a:ext uri="{FF2B5EF4-FFF2-40B4-BE49-F238E27FC236}">
              <a16:creationId xmlns:a16="http://schemas.microsoft.com/office/drawing/2014/main" id="{43F2404A-0A4C-4486-A290-A21C245B1A4F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373909" y="68347960"/>
          <a:ext cx="687917" cy="922867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428626</xdr:colOff>
      <xdr:row>198</xdr:row>
      <xdr:rowOff>216693</xdr:rowOff>
    </xdr:from>
    <xdr:ext cx="1301750" cy="1152525"/>
    <xdr:pic>
      <xdr:nvPicPr>
        <xdr:cNvPr id="15" name="image13.jpg" descr="Dos de Cerf sansOs.JPG">
          <a:extLst>
            <a:ext uri="{FF2B5EF4-FFF2-40B4-BE49-F238E27FC236}">
              <a16:creationId xmlns:a16="http://schemas.microsoft.com/office/drawing/2014/main" id="{F8A008DD-AF62-4BA4-8D1F-32462607D79B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20251" y="77202506"/>
          <a:ext cx="1301750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1371599</xdr:colOff>
      <xdr:row>198</xdr:row>
      <xdr:rowOff>30691</xdr:rowOff>
    </xdr:from>
    <xdr:ext cx="1253068" cy="646642"/>
    <xdr:pic>
      <xdr:nvPicPr>
        <xdr:cNvPr id="16" name="image15.png" descr="RotiDeCerf.JPG">
          <a:extLst>
            <a:ext uri="{FF2B5EF4-FFF2-40B4-BE49-F238E27FC236}">
              <a16:creationId xmlns:a16="http://schemas.microsoft.com/office/drawing/2014/main" id="{7463EDCF-D8DD-425C-B586-62D2028448D5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543799" y="104367541"/>
          <a:ext cx="1253068" cy="646642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95250</xdr:colOff>
      <xdr:row>124</xdr:row>
      <xdr:rowOff>59530</xdr:rowOff>
    </xdr:from>
    <xdr:ext cx="1199357" cy="857250"/>
    <xdr:pic>
      <xdr:nvPicPr>
        <xdr:cNvPr id="19" name="image19.jpg" descr="Entrement Marin POTIRON.JPG">
          <a:extLst>
            <a:ext uri="{FF2B5EF4-FFF2-40B4-BE49-F238E27FC236}">
              <a16:creationId xmlns:a16="http://schemas.microsoft.com/office/drawing/2014/main" id="{A0649517-F2FD-4185-9A21-45305DC50A5E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86875" y="48351280"/>
          <a:ext cx="1199357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96572</xdr:colOff>
      <xdr:row>124</xdr:row>
      <xdr:rowOff>161397</xdr:rowOff>
    </xdr:from>
    <xdr:ext cx="847725" cy="800100"/>
    <xdr:pic>
      <xdr:nvPicPr>
        <xdr:cNvPr id="20" name="image22.jpg" descr="Terrine bretonne noix st jacques.JPG">
          <a:extLst>
            <a:ext uri="{FF2B5EF4-FFF2-40B4-BE49-F238E27FC236}">
              <a16:creationId xmlns:a16="http://schemas.microsoft.com/office/drawing/2014/main" id="{85463C12-F57F-4816-AA04-4FFD05A5E1B1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430947" y="60206997"/>
          <a:ext cx="8477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47626</xdr:colOff>
      <xdr:row>124</xdr:row>
      <xdr:rowOff>0</xdr:rowOff>
    </xdr:from>
    <xdr:ext cx="895350" cy="800100"/>
    <xdr:pic>
      <xdr:nvPicPr>
        <xdr:cNvPr id="21" name="image26.jpg" descr="Terrine Ecrevisse Armoricaine.JPG">
          <a:extLst>
            <a:ext uri="{FF2B5EF4-FFF2-40B4-BE49-F238E27FC236}">
              <a16:creationId xmlns:a16="http://schemas.microsoft.com/office/drawing/2014/main" id="{68D28B4B-5EB4-47CA-A077-0519B171632F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382001" y="59238357"/>
          <a:ext cx="895350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236273</xdr:colOff>
      <xdr:row>127</xdr:row>
      <xdr:rowOff>47626</xdr:rowOff>
    </xdr:from>
    <xdr:ext cx="763852" cy="524986"/>
    <xdr:pic>
      <xdr:nvPicPr>
        <xdr:cNvPr id="26" name="image33.jpg">
          <a:extLst>
            <a:ext uri="{FF2B5EF4-FFF2-40B4-BE49-F238E27FC236}">
              <a16:creationId xmlns:a16="http://schemas.microsoft.com/office/drawing/2014/main" id="{B64C4781-DC2F-4F01-A392-2FEF9A28F75E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11179" y="52113657"/>
          <a:ext cx="763852" cy="524986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1139030</xdr:colOff>
      <xdr:row>128</xdr:row>
      <xdr:rowOff>226218</xdr:rowOff>
    </xdr:from>
    <xdr:ext cx="926041" cy="650876"/>
    <xdr:pic>
      <xdr:nvPicPr>
        <xdr:cNvPr id="27" name="image32.jpg" descr="CoquilleJacquesNormande.JPG">
          <a:extLst>
            <a:ext uri="{FF2B5EF4-FFF2-40B4-BE49-F238E27FC236}">
              <a16:creationId xmlns:a16="http://schemas.microsoft.com/office/drawing/2014/main" id="{BB3DCC8E-12D4-456B-978B-512EC9E6BF2E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2030" y="46112906"/>
          <a:ext cx="926041" cy="65087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134672</xdr:colOff>
      <xdr:row>127</xdr:row>
      <xdr:rowOff>178595</xdr:rowOff>
    </xdr:from>
    <xdr:ext cx="797984" cy="762000"/>
    <xdr:pic>
      <xdr:nvPicPr>
        <xdr:cNvPr id="28" name="image35.jpg" descr="CoqulleJacquesAntoine.JPG">
          <a:extLst>
            <a:ext uri="{FF2B5EF4-FFF2-40B4-BE49-F238E27FC236}">
              <a16:creationId xmlns:a16="http://schemas.microsoft.com/office/drawing/2014/main" id="{3F6E9EDE-9D04-4D67-BFE2-D737237B3E7D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076516" y="52244626"/>
          <a:ext cx="797984" cy="7620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109498</xdr:colOff>
      <xdr:row>92</xdr:row>
      <xdr:rowOff>392907</xdr:rowOff>
    </xdr:from>
    <xdr:ext cx="1426407" cy="1261798"/>
    <xdr:pic>
      <xdr:nvPicPr>
        <xdr:cNvPr id="30" name="image37.jpg">
          <a:extLst>
            <a:ext uri="{FF2B5EF4-FFF2-40B4-BE49-F238E27FC236}">
              <a16:creationId xmlns:a16="http://schemas.microsoft.com/office/drawing/2014/main" id="{C5117F4D-BCAF-4B36-A958-D323908A477E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86811" y="34242376"/>
          <a:ext cx="1426407" cy="1261798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714376</xdr:colOff>
      <xdr:row>96</xdr:row>
      <xdr:rowOff>209021</xdr:rowOff>
    </xdr:from>
    <xdr:ext cx="1321592" cy="1362603"/>
    <xdr:pic>
      <xdr:nvPicPr>
        <xdr:cNvPr id="31" name="image39.jpg">
          <a:extLst>
            <a:ext uri="{FF2B5EF4-FFF2-40B4-BE49-F238E27FC236}">
              <a16:creationId xmlns:a16="http://schemas.microsoft.com/office/drawing/2014/main" id="{7AFE8B53-3B13-4945-9DD5-408BEA87E652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91689" y="35582490"/>
          <a:ext cx="1321592" cy="1362603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149755</xdr:colOff>
      <xdr:row>133</xdr:row>
      <xdr:rowOff>111654</xdr:rowOff>
    </xdr:from>
    <xdr:ext cx="1338525" cy="876563"/>
    <xdr:pic>
      <xdr:nvPicPr>
        <xdr:cNvPr id="33" name="image42.jpg" descr="FeuilleteCanardFG.JPG">
          <a:extLst>
            <a:ext uri="{FF2B5EF4-FFF2-40B4-BE49-F238E27FC236}">
              <a16:creationId xmlns:a16="http://schemas.microsoft.com/office/drawing/2014/main" id="{692ED89C-CFFF-4974-925F-6A77C77B196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321955" y="71387229"/>
          <a:ext cx="1338525" cy="876563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1774031</xdr:colOff>
      <xdr:row>136</xdr:row>
      <xdr:rowOff>166687</xdr:rowOff>
    </xdr:from>
    <xdr:ext cx="1384829" cy="976314"/>
    <xdr:pic>
      <xdr:nvPicPr>
        <xdr:cNvPr id="34" name="image45.jpg">
          <a:extLst>
            <a:ext uri="{FF2B5EF4-FFF2-40B4-BE49-F238E27FC236}">
              <a16:creationId xmlns:a16="http://schemas.microsoft.com/office/drawing/2014/main" id="{5767A92B-2A69-4B5F-BA11-E8DF65B76AA5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46231" y="72490012"/>
          <a:ext cx="1384829" cy="976314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1604431</xdr:colOff>
      <xdr:row>133</xdr:row>
      <xdr:rowOff>63500</xdr:rowOff>
    </xdr:from>
    <xdr:ext cx="1503100" cy="948531"/>
    <xdr:pic>
      <xdr:nvPicPr>
        <xdr:cNvPr id="35" name="image47.jpg" descr="TourteCanard.JPG">
          <a:extLst>
            <a:ext uri="{FF2B5EF4-FFF2-40B4-BE49-F238E27FC236}">
              <a16:creationId xmlns:a16="http://schemas.microsoft.com/office/drawing/2014/main" id="{9DADA8FC-B925-4B6C-A88E-749B36992CB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1" cstate="print"/>
        <a:srcRect t="15854" b="16395"/>
        <a:stretch/>
      </xdr:blipFill>
      <xdr:spPr>
        <a:xfrm>
          <a:off x="7776631" y="71339075"/>
          <a:ext cx="1503100" cy="948531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232833</xdr:colOff>
      <xdr:row>74</xdr:row>
      <xdr:rowOff>529168</xdr:rowOff>
    </xdr:from>
    <xdr:ext cx="1165489" cy="953912"/>
    <xdr:pic>
      <xdr:nvPicPr>
        <xdr:cNvPr id="39" name="image51.jpg" descr="FGTRUFFE.JPG">
          <a:extLst>
            <a:ext uri="{FF2B5EF4-FFF2-40B4-BE49-F238E27FC236}">
              <a16:creationId xmlns:a16="http://schemas.microsoft.com/office/drawing/2014/main" id="{C464CE22-5D60-4560-8A7F-0575EC00EE8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2" cstate="print"/>
        <a:srcRect l="9677" t="14418" r="5856" b="16425"/>
        <a:stretch/>
      </xdr:blipFill>
      <xdr:spPr>
        <a:xfrm>
          <a:off x="6405033" y="29694718"/>
          <a:ext cx="1165489" cy="953912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45244</xdr:colOff>
      <xdr:row>24</xdr:row>
      <xdr:rowOff>178595</xdr:rowOff>
    </xdr:from>
    <xdr:ext cx="885825" cy="628650"/>
    <xdr:pic>
      <xdr:nvPicPr>
        <xdr:cNvPr id="48" name="image69.jpg" descr="perleSaveur 2.JPG">
          <a:extLst>
            <a:ext uri="{FF2B5EF4-FFF2-40B4-BE49-F238E27FC236}">
              <a16:creationId xmlns:a16="http://schemas.microsoft.com/office/drawing/2014/main" id="{3CF588F5-860B-441A-90F1-C3E294A139C8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379619" y="11208545"/>
          <a:ext cx="88582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1235864</xdr:colOff>
      <xdr:row>14</xdr:row>
      <xdr:rowOff>11906</xdr:rowOff>
    </xdr:from>
    <xdr:ext cx="742950" cy="1314450"/>
    <xdr:pic>
      <xdr:nvPicPr>
        <xdr:cNvPr id="49" name="image71.png" descr="Speciale.JPG">
          <a:extLst>
            <a:ext uri="{FF2B5EF4-FFF2-40B4-BE49-F238E27FC236}">
              <a16:creationId xmlns:a16="http://schemas.microsoft.com/office/drawing/2014/main" id="{46D2C272-FBCD-4B2C-9255-252A0E2E3839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0010770" y="6846094"/>
          <a:ext cx="7429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2114548</xdr:colOff>
      <xdr:row>14</xdr:row>
      <xdr:rowOff>23812</xdr:rowOff>
    </xdr:from>
    <xdr:ext cx="933450" cy="1295400"/>
    <xdr:pic>
      <xdr:nvPicPr>
        <xdr:cNvPr id="50" name="image70.png" descr="Tsarskaya.JPG">
          <a:extLst>
            <a:ext uri="{FF2B5EF4-FFF2-40B4-BE49-F238E27FC236}">
              <a16:creationId xmlns:a16="http://schemas.microsoft.com/office/drawing/2014/main" id="{74E562DD-80BE-47C1-B193-03427CDB83F2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889454" y="6858000"/>
          <a:ext cx="93345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147101</xdr:colOff>
      <xdr:row>34</xdr:row>
      <xdr:rowOff>274637</xdr:rowOff>
    </xdr:from>
    <xdr:ext cx="1027642" cy="802217"/>
    <xdr:pic>
      <xdr:nvPicPr>
        <xdr:cNvPr id="51" name="image73.jpg" descr="AraigneeMer.JPG">
          <a:extLst>
            <a:ext uri="{FF2B5EF4-FFF2-40B4-BE49-F238E27FC236}">
              <a16:creationId xmlns:a16="http://schemas.microsoft.com/office/drawing/2014/main" id="{9531295B-1956-4510-AD7C-B9800C1EEC82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6319301" y="14057312"/>
          <a:ext cx="1027642" cy="802217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380995</xdr:colOff>
      <xdr:row>31</xdr:row>
      <xdr:rowOff>7143</xdr:rowOff>
    </xdr:from>
    <xdr:ext cx="1321598" cy="945356"/>
    <xdr:pic>
      <xdr:nvPicPr>
        <xdr:cNvPr id="52" name="image75.jpg" descr="Homard.JPG">
          <a:extLst>
            <a:ext uri="{FF2B5EF4-FFF2-40B4-BE49-F238E27FC236}">
              <a16:creationId xmlns:a16="http://schemas.microsoft.com/office/drawing/2014/main" id="{A57E4FBD-3A0F-4B29-ABE3-2B3794633304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9548808" y="11699081"/>
          <a:ext cx="1321598" cy="945356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1756034</xdr:colOff>
      <xdr:row>34</xdr:row>
      <xdr:rowOff>256910</xdr:rowOff>
    </xdr:from>
    <xdr:ext cx="1363404" cy="981339"/>
    <xdr:pic>
      <xdr:nvPicPr>
        <xdr:cNvPr id="53" name="image92.jpg" descr="pince de crabe.JPG">
          <a:extLst>
            <a:ext uri="{FF2B5EF4-FFF2-40B4-BE49-F238E27FC236}">
              <a16:creationId xmlns:a16="http://schemas.microsoft.com/office/drawing/2014/main" id="{9B806FCD-F221-4BC3-AAB5-00447431C567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7928234" y="14039585"/>
          <a:ext cx="1363404" cy="981339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78049</xdr:colOff>
      <xdr:row>37</xdr:row>
      <xdr:rowOff>214312</xdr:rowOff>
    </xdr:from>
    <xdr:ext cx="1350700" cy="919428"/>
    <xdr:pic>
      <xdr:nvPicPr>
        <xdr:cNvPr id="54" name="image74.jpg" descr="Tourteau.JPG">
          <a:extLst>
            <a:ext uri="{FF2B5EF4-FFF2-40B4-BE49-F238E27FC236}">
              <a16:creationId xmlns:a16="http://schemas.microsoft.com/office/drawing/2014/main" id="{FE090C1C-7FC1-4C15-9957-D35ECB5B6B5A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8531487" y="13906500"/>
          <a:ext cx="1350700" cy="919428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1750218</xdr:colOff>
      <xdr:row>30</xdr:row>
      <xdr:rowOff>189707</xdr:rowOff>
    </xdr:from>
    <xdr:ext cx="1377683" cy="1024731"/>
    <xdr:pic>
      <xdr:nvPicPr>
        <xdr:cNvPr id="55" name="image77.jpg" descr="ulot.JPG">
          <a:extLst>
            <a:ext uri="{FF2B5EF4-FFF2-40B4-BE49-F238E27FC236}">
              <a16:creationId xmlns:a16="http://schemas.microsoft.com/office/drawing/2014/main" id="{A56D9A21-6D6D-4080-90E1-AC43519C67A6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0203656" y="11583988"/>
          <a:ext cx="1377683" cy="1024731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1821656</xdr:colOff>
      <xdr:row>38</xdr:row>
      <xdr:rowOff>-1</xdr:rowOff>
    </xdr:from>
    <xdr:ext cx="1252802" cy="1021556"/>
    <xdr:pic>
      <xdr:nvPicPr>
        <xdr:cNvPr id="56" name="image76.jpg" descr="langoustine.JPG">
          <a:extLst>
            <a:ext uri="{FF2B5EF4-FFF2-40B4-BE49-F238E27FC236}">
              <a16:creationId xmlns:a16="http://schemas.microsoft.com/office/drawing/2014/main" id="{E02314B2-7C81-4B62-8A55-7319C46DFC42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7993856" y="15192374"/>
          <a:ext cx="1252802" cy="1021556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1150145</xdr:colOff>
      <xdr:row>24</xdr:row>
      <xdr:rowOff>185738</xdr:rowOff>
    </xdr:from>
    <xdr:ext cx="990600" cy="619125"/>
    <xdr:pic>
      <xdr:nvPicPr>
        <xdr:cNvPr id="57" name="image78.jpg" descr="PerleSaveru2.JPG">
          <a:extLst>
            <a:ext uri="{FF2B5EF4-FFF2-40B4-BE49-F238E27FC236}">
              <a16:creationId xmlns:a16="http://schemas.microsoft.com/office/drawing/2014/main" id="{8AD683ED-B6A5-487D-AA7E-8CD85D338C17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7322345" y="11215688"/>
          <a:ext cx="990600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107157</xdr:colOff>
      <xdr:row>17</xdr:row>
      <xdr:rowOff>64295</xdr:rowOff>
    </xdr:from>
    <xdr:ext cx="5822156" cy="1257299"/>
    <xdr:pic>
      <xdr:nvPicPr>
        <xdr:cNvPr id="58" name="image79.jpg" descr="Title_huitre.JPG">
          <a:extLst>
            <a:ext uri="{FF2B5EF4-FFF2-40B4-BE49-F238E27FC236}">
              <a16:creationId xmlns:a16="http://schemas.microsoft.com/office/drawing/2014/main" id="{A768D4E2-C9E2-4D92-BB6B-920F159F45D2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07157" y="7720014"/>
          <a:ext cx="5822156" cy="1257299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238125</xdr:colOff>
      <xdr:row>44</xdr:row>
      <xdr:rowOff>42862</xdr:rowOff>
    </xdr:from>
    <xdr:ext cx="1152525" cy="847725"/>
    <xdr:pic>
      <xdr:nvPicPr>
        <xdr:cNvPr id="63" name="image86.jpg" descr="Filet de saumon fume.JPG">
          <a:extLst>
            <a:ext uri="{FF2B5EF4-FFF2-40B4-BE49-F238E27FC236}">
              <a16:creationId xmlns:a16="http://schemas.microsoft.com/office/drawing/2014/main" id="{2C83C27D-3FBD-45C4-9670-077262F11A4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513094" y="16044862"/>
          <a:ext cx="1152525" cy="8477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1202531</xdr:colOff>
      <xdr:row>44</xdr:row>
      <xdr:rowOff>71437</xdr:rowOff>
    </xdr:from>
    <xdr:ext cx="1952625" cy="838201"/>
    <xdr:pic>
      <xdr:nvPicPr>
        <xdr:cNvPr id="65" name="image89.jpg" descr="Filet de saumon fume2.JPG">
          <a:extLst>
            <a:ext uri="{FF2B5EF4-FFF2-40B4-BE49-F238E27FC236}">
              <a16:creationId xmlns:a16="http://schemas.microsoft.com/office/drawing/2014/main" id="{77948B76-AE86-4520-A951-86A12399357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5" cstate="print"/>
        <a:srcRect t="5376" r="1442"/>
        <a:stretch/>
      </xdr:blipFill>
      <xdr:spPr>
        <a:xfrm>
          <a:off x="7374731" y="16959262"/>
          <a:ext cx="1952625" cy="83820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1219730</xdr:colOff>
      <xdr:row>69</xdr:row>
      <xdr:rowOff>119061</xdr:rowOff>
    </xdr:from>
    <xdr:to>
      <xdr:col>10</xdr:col>
      <xdr:colOff>910166</xdr:colOff>
      <xdr:row>70</xdr:row>
      <xdr:rowOff>544279</xdr:rowOff>
    </xdr:to>
    <xdr:pic>
      <xdr:nvPicPr>
        <xdr:cNvPr id="67" name="Picture 1">
          <a:extLst>
            <a:ext uri="{FF2B5EF4-FFF2-40B4-BE49-F238E27FC236}">
              <a16:creationId xmlns:a16="http://schemas.microsoft.com/office/drawing/2014/main" id="{DB405BC9-8E40-4862-9996-EE03F0FCB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print"/>
        <a:srcRect t="14486" b="16434"/>
        <a:stretch/>
      </xdr:blipFill>
      <xdr:spPr bwMode="auto">
        <a:xfrm>
          <a:off x="7391930" y="26379486"/>
          <a:ext cx="1852612" cy="100624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800421</xdr:colOff>
      <xdr:row>77</xdr:row>
      <xdr:rowOff>201083</xdr:rowOff>
    </xdr:from>
    <xdr:to>
      <xdr:col>10</xdr:col>
      <xdr:colOff>880469</xdr:colOff>
      <xdr:row>79</xdr:row>
      <xdr:rowOff>497417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1629460C-3B58-4891-90E6-EE226473E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72621" y="31109708"/>
          <a:ext cx="2242224" cy="1458384"/>
        </a:xfrm>
        <a:prstGeom prst="rect">
          <a:avLst/>
        </a:prstGeom>
      </xdr:spPr>
    </xdr:pic>
    <xdr:clientData/>
  </xdr:twoCellAnchor>
  <xdr:twoCellAnchor editAs="oneCell">
    <xdr:from>
      <xdr:col>9</xdr:col>
      <xdr:colOff>2155032</xdr:colOff>
      <xdr:row>52</xdr:row>
      <xdr:rowOff>47625</xdr:rowOff>
    </xdr:from>
    <xdr:to>
      <xdr:col>10</xdr:col>
      <xdr:colOff>750093</xdr:colOff>
      <xdr:row>54</xdr:row>
      <xdr:rowOff>95249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6250E1A4-2BFE-4E33-878C-8ADAC55565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/>
        <a:srcRect l="11242" t="6109" r="11984" b="10212"/>
        <a:stretch/>
      </xdr:blipFill>
      <xdr:spPr>
        <a:xfrm>
          <a:off x="8327232" y="19764375"/>
          <a:ext cx="757237" cy="866774"/>
        </a:xfrm>
        <a:prstGeom prst="rect">
          <a:avLst/>
        </a:prstGeom>
      </xdr:spPr>
    </xdr:pic>
    <xdr:clientData/>
  </xdr:twoCellAnchor>
  <xdr:twoCellAnchor editAs="oneCell">
    <xdr:from>
      <xdr:col>9</xdr:col>
      <xdr:colOff>154780</xdr:colOff>
      <xdr:row>52</xdr:row>
      <xdr:rowOff>71436</xdr:rowOff>
    </xdr:from>
    <xdr:to>
      <xdr:col>9</xdr:col>
      <xdr:colOff>1142999</xdr:colOff>
      <xdr:row>54</xdr:row>
      <xdr:rowOff>235499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C0267051-BC45-4FF7-99A1-FC7E4EBA30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/>
        <a:srcRect r="9509" b="11245"/>
        <a:stretch/>
      </xdr:blipFill>
      <xdr:spPr>
        <a:xfrm>
          <a:off x="6326980" y="19788186"/>
          <a:ext cx="988219" cy="983213"/>
        </a:xfrm>
        <a:prstGeom prst="rect">
          <a:avLst/>
        </a:prstGeom>
      </xdr:spPr>
    </xdr:pic>
    <xdr:clientData/>
  </xdr:twoCellAnchor>
  <xdr:twoCellAnchor editAs="oneCell">
    <xdr:from>
      <xdr:col>9</xdr:col>
      <xdr:colOff>2016919</xdr:colOff>
      <xdr:row>57</xdr:row>
      <xdr:rowOff>261939</xdr:rowOff>
    </xdr:from>
    <xdr:to>
      <xdr:col>10</xdr:col>
      <xdr:colOff>821530</xdr:colOff>
      <xdr:row>59</xdr:row>
      <xdr:rowOff>398683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1FEEA90F-8C0C-4194-84A7-7D27B088B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8189119" y="21883689"/>
          <a:ext cx="966787" cy="955894"/>
        </a:xfrm>
        <a:prstGeom prst="rect">
          <a:avLst/>
        </a:prstGeom>
      </xdr:spPr>
    </xdr:pic>
    <xdr:clientData/>
  </xdr:twoCellAnchor>
  <xdr:twoCellAnchor editAs="oneCell">
    <xdr:from>
      <xdr:col>9</xdr:col>
      <xdr:colOff>440531</xdr:colOff>
      <xdr:row>105</xdr:row>
      <xdr:rowOff>71439</xdr:rowOff>
    </xdr:from>
    <xdr:to>
      <xdr:col>10</xdr:col>
      <xdr:colOff>511968</xdr:colOff>
      <xdr:row>107</xdr:row>
      <xdr:rowOff>316379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CA3B8BBF-7613-445B-87AA-4D4505FE1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9417844" y="37540408"/>
          <a:ext cx="2238375" cy="1054565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40</xdr:row>
      <xdr:rowOff>95250</xdr:rowOff>
    </xdr:from>
    <xdr:ext cx="0" cy="314325"/>
    <xdr:pic>
      <xdr:nvPicPr>
        <xdr:cNvPr id="83" name="image3.jpg" descr="cid:image002.jpg@01D0DF0F.D494CF10">
          <a:extLst>
            <a:ext uri="{FF2B5EF4-FFF2-40B4-BE49-F238E27FC236}">
              <a16:creationId xmlns:a16="http://schemas.microsoft.com/office/drawing/2014/main" id="{415C32CF-9B69-404A-947F-7CB6503E6E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925" y="15878175"/>
          <a:ext cx="0" cy="3143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1264971</xdr:colOff>
      <xdr:row>124</xdr:row>
      <xdr:rowOff>297655</xdr:rowOff>
    </xdr:from>
    <xdr:to>
      <xdr:col>10</xdr:col>
      <xdr:colOff>4518</xdr:colOff>
      <xdr:row>126</xdr:row>
      <xdr:rowOff>69847</xdr:rowOff>
    </xdr:to>
    <xdr:pic>
      <xdr:nvPicPr>
        <xdr:cNvPr id="85" name="Picture 369">
          <a:extLst>
            <a:ext uri="{FF2B5EF4-FFF2-40B4-BE49-F238E27FC236}">
              <a16:creationId xmlns:a16="http://schemas.microsoft.com/office/drawing/2014/main" id="{A91621F5-FD39-4259-8131-92DEC520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0039877" y="51256405"/>
          <a:ext cx="906485" cy="5103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223573</xdr:colOff>
      <xdr:row>90</xdr:row>
      <xdr:rowOff>7128</xdr:rowOff>
    </xdr:from>
    <xdr:to>
      <xdr:col>9</xdr:col>
      <xdr:colOff>1726923</xdr:colOff>
      <xdr:row>92</xdr:row>
      <xdr:rowOff>477572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EB0CDDEB-BADE-44C6-8F0A-34C69946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200886" y="33142222"/>
          <a:ext cx="1503350" cy="118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1694601</xdr:colOff>
      <xdr:row>93</xdr:row>
      <xdr:rowOff>24607</xdr:rowOff>
    </xdr:from>
    <xdr:to>
      <xdr:col>10</xdr:col>
      <xdr:colOff>853096</xdr:colOff>
      <xdr:row>97</xdr:row>
      <xdr:rowOff>52125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10499D50-EF30-4E50-B950-86C27158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671914" y="34374138"/>
          <a:ext cx="1325433" cy="113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1648854</xdr:colOff>
      <xdr:row>116</xdr:row>
      <xdr:rowOff>631027</xdr:rowOff>
    </xdr:from>
    <xdr:to>
      <xdr:col>10</xdr:col>
      <xdr:colOff>476249</xdr:colOff>
      <xdr:row>118</xdr:row>
      <xdr:rowOff>536254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B951BF89-48EB-4E94-BF2B-FDCAAE105D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17" t="12734" r="24339" b="12198"/>
        <a:stretch/>
      </xdr:blipFill>
      <xdr:spPr bwMode="auto">
        <a:xfrm>
          <a:off x="10411854" y="40338371"/>
          <a:ext cx="994333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497127</xdr:colOff>
      <xdr:row>118</xdr:row>
      <xdr:rowOff>259032</xdr:rowOff>
    </xdr:from>
    <xdr:to>
      <xdr:col>9</xdr:col>
      <xdr:colOff>1492947</xdr:colOff>
      <xdr:row>120</xdr:row>
      <xdr:rowOff>261938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FAAFE3F0-0BDA-4765-B918-1279350D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260127" y="41538001"/>
          <a:ext cx="995820" cy="1122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13231</xdr:colOff>
      <xdr:row>162</xdr:row>
      <xdr:rowOff>35717</xdr:rowOff>
    </xdr:from>
    <xdr:to>
      <xdr:col>10</xdr:col>
      <xdr:colOff>984247</xdr:colOff>
      <xdr:row>162</xdr:row>
      <xdr:rowOff>821531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39B34712-524D-41B2-9811-EC694EAD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5075" y="65496280"/>
          <a:ext cx="971016" cy="785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184078</xdr:colOff>
      <xdr:row>164</xdr:row>
      <xdr:rowOff>83344</xdr:rowOff>
    </xdr:from>
    <xdr:to>
      <xdr:col>9</xdr:col>
      <xdr:colOff>1911266</xdr:colOff>
      <xdr:row>166</xdr:row>
      <xdr:rowOff>404813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94962A78-5B87-4C9F-9ACE-0C1BCB568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161391" y="62781657"/>
          <a:ext cx="1727188" cy="1369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34395</xdr:colOff>
      <xdr:row>163</xdr:row>
      <xdr:rowOff>157468</xdr:rowOff>
    </xdr:from>
    <xdr:to>
      <xdr:col>10</xdr:col>
      <xdr:colOff>964405</xdr:colOff>
      <xdr:row>163</xdr:row>
      <xdr:rowOff>849307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C111CF9F-C4F2-419F-9754-2289021D64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4" t="10493" r="4539" b="7990"/>
        <a:stretch/>
      </xdr:blipFill>
      <xdr:spPr bwMode="auto">
        <a:xfrm>
          <a:off x="8368770" y="85110943"/>
          <a:ext cx="930010" cy="691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132064</xdr:colOff>
      <xdr:row>147</xdr:row>
      <xdr:rowOff>39687</xdr:rowOff>
    </xdr:from>
    <xdr:to>
      <xdr:col>9</xdr:col>
      <xdr:colOff>1612742</xdr:colOff>
      <xdr:row>149</xdr:row>
      <xdr:rowOff>275167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10950ABB-5F2D-4A89-B40D-65D05ECF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04264" y="78087537"/>
          <a:ext cx="1480678" cy="9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1205675</xdr:colOff>
      <xdr:row>152</xdr:row>
      <xdr:rowOff>104777</xdr:rowOff>
    </xdr:from>
    <xdr:to>
      <xdr:col>11</xdr:col>
      <xdr:colOff>40536</xdr:colOff>
      <xdr:row>154</xdr:row>
      <xdr:rowOff>26457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41D8688A-157C-46E1-8E20-85857FC6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16363" y="59981308"/>
          <a:ext cx="2001924" cy="921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1521068</xdr:colOff>
      <xdr:row>154</xdr:row>
      <xdr:rowOff>444731</xdr:rowOff>
    </xdr:from>
    <xdr:to>
      <xdr:col>10</xdr:col>
      <xdr:colOff>879206</xdr:colOff>
      <xdr:row>156</xdr:row>
      <xdr:rowOff>391583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5FA9D90C-2D74-4EB6-B461-23EF92B4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93268" y="83140781"/>
          <a:ext cx="1520314" cy="937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71938</xdr:colOff>
      <xdr:row>144</xdr:row>
      <xdr:rowOff>631031</xdr:rowOff>
    </xdr:from>
    <xdr:to>
      <xdr:col>10</xdr:col>
      <xdr:colOff>856552</xdr:colOff>
      <xdr:row>144</xdr:row>
      <xdr:rowOff>1317626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3EF47B30-7452-4C23-9739-A96A5CA0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013782" y="58281094"/>
          <a:ext cx="784614" cy="686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1221436</xdr:colOff>
      <xdr:row>126</xdr:row>
      <xdr:rowOff>309562</xdr:rowOff>
    </xdr:from>
    <xdr:to>
      <xdr:col>9</xdr:col>
      <xdr:colOff>2101036</xdr:colOff>
      <xdr:row>128</xdr:row>
      <xdr:rowOff>60854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4BB959B7-91D4-4C00-913D-0EE8B5D2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996342" y="52006500"/>
          <a:ext cx="879600" cy="489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89958</xdr:colOff>
      <xdr:row>128</xdr:row>
      <xdr:rowOff>345282</xdr:rowOff>
    </xdr:from>
    <xdr:to>
      <xdr:col>9</xdr:col>
      <xdr:colOff>1019155</xdr:colOff>
      <xdr:row>130</xdr:row>
      <xdr:rowOff>180981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21D6CC88-7B14-4B9A-A882-90A6B96F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864864" y="52780407"/>
          <a:ext cx="929197" cy="573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156102</xdr:colOff>
      <xdr:row>136</xdr:row>
      <xdr:rowOff>189182</xdr:rowOff>
    </xdr:from>
    <xdr:to>
      <xdr:col>9</xdr:col>
      <xdr:colOff>1626457</xdr:colOff>
      <xdr:row>138</xdr:row>
      <xdr:rowOff>202404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E9A76703-6616-46AA-9C14-FDD27543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312008" y="53350588"/>
          <a:ext cx="1470355" cy="870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17198</xdr:colOff>
      <xdr:row>139</xdr:row>
      <xdr:rowOff>82820</xdr:rowOff>
    </xdr:from>
    <xdr:to>
      <xdr:col>10</xdr:col>
      <xdr:colOff>924719</xdr:colOff>
      <xdr:row>141</xdr:row>
      <xdr:rowOff>50185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290B00ED-9219-4CEF-A778-210A8B79C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351573" y="73692020"/>
          <a:ext cx="907521" cy="824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169337</xdr:colOff>
      <xdr:row>139</xdr:row>
      <xdr:rowOff>62365</xdr:rowOff>
    </xdr:from>
    <xdr:to>
      <xdr:col>9</xdr:col>
      <xdr:colOff>1099439</xdr:colOff>
      <xdr:row>141</xdr:row>
      <xdr:rowOff>83343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6872D4F2-1A80-4E9A-89FF-1387AB099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41537" y="73671565"/>
          <a:ext cx="930102" cy="87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1212057</xdr:colOff>
      <xdr:row>139</xdr:row>
      <xdr:rowOff>45081</xdr:rowOff>
    </xdr:from>
    <xdr:to>
      <xdr:col>9</xdr:col>
      <xdr:colOff>2123338</xdr:colOff>
      <xdr:row>141</xdr:row>
      <xdr:rowOff>11905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83209483-5069-4C8B-9A4A-66DBB86F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84257" y="73654281"/>
          <a:ext cx="911281" cy="824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1053915</xdr:colOff>
      <xdr:row>82</xdr:row>
      <xdr:rowOff>0</xdr:rowOff>
    </xdr:from>
    <xdr:to>
      <xdr:col>9</xdr:col>
      <xdr:colOff>1908969</xdr:colOff>
      <xdr:row>85</xdr:row>
      <xdr:rowOff>2348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8A6C1934-0832-4262-8858-1FA39874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828821" y="33397031"/>
          <a:ext cx="855054" cy="82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2029355</xdr:colOff>
      <xdr:row>83</xdr:row>
      <xdr:rowOff>83344</xdr:rowOff>
    </xdr:from>
    <xdr:to>
      <xdr:col>10</xdr:col>
      <xdr:colOff>838994</xdr:colOff>
      <xdr:row>86</xdr:row>
      <xdr:rowOff>207698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EC855596-0504-4FC5-9ECF-0E4ACDA237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17" t="9051" r="11291" b="17198"/>
        <a:stretch/>
      </xdr:blipFill>
      <xdr:spPr bwMode="auto">
        <a:xfrm>
          <a:off x="10804261" y="33754219"/>
          <a:ext cx="976577" cy="945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361155</xdr:colOff>
      <xdr:row>54</xdr:row>
      <xdr:rowOff>403490</xdr:rowOff>
    </xdr:from>
    <xdr:to>
      <xdr:col>9</xdr:col>
      <xdr:colOff>981929</xdr:colOff>
      <xdr:row>57</xdr:row>
      <xdr:rowOff>107157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C6717744-D846-4187-B580-CEAEB8028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3355" y="20939390"/>
          <a:ext cx="620774" cy="789517"/>
        </a:xfrm>
        <a:prstGeom prst="rect">
          <a:avLst/>
        </a:prstGeom>
      </xdr:spPr>
    </xdr:pic>
    <xdr:clientData/>
  </xdr:twoCellAnchor>
  <xdr:twoCellAnchor editAs="oneCell">
    <xdr:from>
      <xdr:col>9</xdr:col>
      <xdr:colOff>218281</xdr:colOff>
      <xdr:row>57</xdr:row>
      <xdr:rowOff>273841</xdr:rowOff>
    </xdr:from>
    <xdr:to>
      <xdr:col>9</xdr:col>
      <xdr:colOff>1006294</xdr:colOff>
      <xdr:row>60</xdr:row>
      <xdr:rowOff>23811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118C1910-FA7D-4F86-B84B-6B46E1B51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481" y="21895591"/>
          <a:ext cx="788013" cy="978695"/>
        </a:xfrm>
        <a:prstGeom prst="rect">
          <a:avLst/>
        </a:prstGeom>
      </xdr:spPr>
    </xdr:pic>
    <xdr:clientData/>
  </xdr:twoCellAnchor>
  <xdr:twoCellAnchor editAs="oneCell">
    <xdr:from>
      <xdr:col>9</xdr:col>
      <xdr:colOff>657225</xdr:colOff>
      <xdr:row>58</xdr:row>
      <xdr:rowOff>28575</xdr:rowOff>
    </xdr:from>
    <xdr:to>
      <xdr:col>9</xdr:col>
      <xdr:colOff>1485900</xdr:colOff>
      <xdr:row>60</xdr:row>
      <xdr:rowOff>39424</xdr:rowOff>
    </xdr:to>
    <xdr:sp macro="" textlink="">
      <xdr:nvSpPr>
        <xdr:cNvPr id="120" name="AutoShape 1">
          <a:extLst>
            <a:ext uri="{FF2B5EF4-FFF2-40B4-BE49-F238E27FC236}">
              <a16:creationId xmlns:a16="http://schemas.microsoft.com/office/drawing/2014/main" id="{B49D8EA4-C1A0-41F2-B1C5-FEE220AB34D9}"/>
            </a:ext>
          </a:extLst>
        </xdr:cNvPr>
        <xdr:cNvSpPr>
          <a:spLocks noChangeAspect="1" noChangeArrowheads="1"/>
        </xdr:cNvSpPr>
      </xdr:nvSpPr>
      <xdr:spPr bwMode="auto">
        <a:xfrm>
          <a:off x="6829425" y="22059900"/>
          <a:ext cx="828675" cy="829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pic>
      <xdr:nvPicPr>
        <xdr:cNvPr id="121" name="image3.jpg" descr="cid:image002.jpg@01D0DF0F.D494CF10">
          <a:extLst>
            <a:ext uri="{FF2B5EF4-FFF2-40B4-BE49-F238E27FC236}">
              <a16:creationId xmlns:a16="http://schemas.microsoft.com/office/drawing/2014/main" id="{351EF7F0-0BFB-4088-AA5E-2C1763E68EA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pic>
      <xdr:nvPicPr>
        <xdr:cNvPr id="122" name="Picture 6">
          <a:extLst>
            <a:ext uri="{FF2B5EF4-FFF2-40B4-BE49-F238E27FC236}">
              <a16:creationId xmlns:a16="http://schemas.microsoft.com/office/drawing/2014/main" id="{6A6BAEBF-6278-4353-9205-20F2AA5FDA9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9</xdr:col>
      <xdr:colOff>1989666</xdr:colOff>
      <xdr:row>199</xdr:row>
      <xdr:rowOff>391583</xdr:rowOff>
    </xdr:from>
    <xdr:to>
      <xdr:col>10</xdr:col>
      <xdr:colOff>769939</xdr:colOff>
      <xdr:row>201</xdr:row>
      <xdr:rowOff>127000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5B8C5071-27A0-45F7-A973-C7AD3A1A8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8161866" y="105033233"/>
          <a:ext cx="942449" cy="764117"/>
        </a:xfrm>
        <a:prstGeom prst="rect">
          <a:avLst/>
        </a:prstGeom>
      </xdr:spPr>
    </xdr:pic>
    <xdr:clientData/>
  </xdr:twoCellAnchor>
  <xdr:oneCellAnchor>
    <xdr:from>
      <xdr:col>9</xdr:col>
      <xdr:colOff>587375</xdr:colOff>
      <xdr:row>144</xdr:row>
      <xdr:rowOff>428625</xdr:rowOff>
    </xdr:from>
    <xdr:ext cx="900905" cy="814918"/>
    <xdr:pic>
      <xdr:nvPicPr>
        <xdr:cNvPr id="125" name="image18.jpg" descr="Cassolette ris de veau.JPG">
          <a:extLst>
            <a:ext uri="{FF2B5EF4-FFF2-40B4-BE49-F238E27FC236}">
              <a16:creationId xmlns:a16="http://schemas.microsoft.com/office/drawing/2014/main" id="{819BA1E3-6F94-4321-9AD6-22E67DE5CEC1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9362281" y="58078688"/>
          <a:ext cx="900905" cy="814918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119064</xdr:colOff>
      <xdr:row>83</xdr:row>
      <xdr:rowOff>215632</xdr:rowOff>
    </xdr:from>
    <xdr:to>
      <xdr:col>9</xdr:col>
      <xdr:colOff>869156</xdr:colOff>
      <xdr:row>86</xdr:row>
      <xdr:rowOff>200516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249BBD20-5FE6-4FB5-9CC5-75ABCA3B8C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85" t="10060" r="15995" b="9457"/>
        <a:stretch/>
      </xdr:blipFill>
      <xdr:spPr bwMode="auto">
        <a:xfrm>
          <a:off x="6291264" y="33962707"/>
          <a:ext cx="750092" cy="813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154781</xdr:colOff>
      <xdr:row>169</xdr:row>
      <xdr:rowOff>11906</xdr:rowOff>
    </xdr:from>
    <xdr:to>
      <xdr:col>9</xdr:col>
      <xdr:colOff>1391145</xdr:colOff>
      <xdr:row>171</xdr:row>
      <xdr:rowOff>6614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DBAFC773-D63B-4EB8-A613-677EF22CE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9132094" y="64781906"/>
          <a:ext cx="1236364" cy="869156"/>
        </a:xfrm>
        <a:prstGeom prst="rect">
          <a:avLst/>
        </a:prstGeom>
      </xdr:spPr>
    </xdr:pic>
    <xdr:clientData/>
  </xdr:twoCellAnchor>
  <xdr:twoCellAnchor editAs="oneCell">
    <xdr:from>
      <xdr:col>9</xdr:col>
      <xdr:colOff>116417</xdr:colOff>
      <xdr:row>206</xdr:row>
      <xdr:rowOff>59530</xdr:rowOff>
    </xdr:from>
    <xdr:to>
      <xdr:col>9</xdr:col>
      <xdr:colOff>819895</xdr:colOff>
      <xdr:row>208</xdr:row>
      <xdr:rowOff>383932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5AB18AA8-479E-465E-B120-BD5677A88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6288617" y="107768230"/>
          <a:ext cx="703478" cy="1143552"/>
        </a:xfrm>
        <a:prstGeom prst="rect">
          <a:avLst/>
        </a:prstGeom>
      </xdr:spPr>
    </xdr:pic>
    <xdr:clientData/>
  </xdr:twoCellAnchor>
  <xdr:twoCellAnchor editAs="oneCell">
    <xdr:from>
      <xdr:col>9</xdr:col>
      <xdr:colOff>980284</xdr:colOff>
      <xdr:row>206</xdr:row>
      <xdr:rowOff>35718</xdr:rowOff>
    </xdr:from>
    <xdr:to>
      <xdr:col>9</xdr:col>
      <xdr:colOff>1796024</xdr:colOff>
      <xdr:row>209</xdr:row>
      <xdr:rowOff>18520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6D3C136E-26F7-477B-A21C-BE6950ACE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7152484" y="107744418"/>
          <a:ext cx="815740" cy="1211526"/>
        </a:xfrm>
        <a:prstGeom prst="rect">
          <a:avLst/>
        </a:prstGeom>
      </xdr:spPr>
    </xdr:pic>
    <xdr:clientData/>
  </xdr:twoCellAnchor>
  <xdr:twoCellAnchor editAs="oneCell">
    <xdr:from>
      <xdr:col>9</xdr:col>
      <xdr:colOff>2076980</xdr:colOff>
      <xdr:row>206</xdr:row>
      <xdr:rowOff>23813</xdr:rowOff>
    </xdr:from>
    <xdr:to>
      <xdr:col>10</xdr:col>
      <xdr:colOff>694615</xdr:colOff>
      <xdr:row>209</xdr:row>
      <xdr:rowOff>52020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A9DA2829-3E35-4AE0-A3DD-C985C25BE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8249180" y="107732513"/>
          <a:ext cx="779811" cy="125693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11</xdr:col>
      <xdr:colOff>5835</xdr:colOff>
      <xdr:row>165</xdr:row>
      <xdr:rowOff>488836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8530EBEC-AA77-4604-97D9-564897D9F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8334375" y="86029800"/>
          <a:ext cx="1005960" cy="1012711"/>
        </a:xfrm>
        <a:prstGeom prst="rect">
          <a:avLst/>
        </a:prstGeom>
      </xdr:spPr>
    </xdr:pic>
    <xdr:clientData/>
  </xdr:twoCellAnchor>
  <xdr:oneCellAnchor>
    <xdr:from>
      <xdr:col>9</xdr:col>
      <xdr:colOff>52917</xdr:colOff>
      <xdr:row>76</xdr:row>
      <xdr:rowOff>426978</xdr:rowOff>
    </xdr:from>
    <xdr:ext cx="1047750" cy="944098"/>
    <xdr:pic>
      <xdr:nvPicPr>
        <xdr:cNvPr id="142" name="Picture 3">
          <a:extLst>
            <a:ext uri="{FF2B5EF4-FFF2-40B4-BE49-F238E27FC236}">
              <a16:creationId xmlns:a16="http://schemas.microsoft.com/office/drawing/2014/main" id="{957072F1-1942-4E7A-8613-2E27FE23F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2" cstate="print"/>
        <a:srcRect b="11625"/>
        <a:stretch/>
      </xdr:blipFill>
      <xdr:spPr bwMode="auto">
        <a:xfrm>
          <a:off x="6225117" y="30754578"/>
          <a:ext cx="1047750" cy="9440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 editAs="oneCell">
    <xdr:from>
      <xdr:col>9</xdr:col>
      <xdr:colOff>2058394</xdr:colOff>
      <xdr:row>54</xdr:row>
      <xdr:rowOff>285749</xdr:rowOff>
    </xdr:from>
    <xdr:to>
      <xdr:col>10</xdr:col>
      <xdr:colOff>821632</xdr:colOff>
      <xdr:row>57</xdr:row>
      <xdr:rowOff>107156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8909B922-44B2-4ED3-8726-6162F2402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8230594" y="20821649"/>
          <a:ext cx="925414" cy="907257"/>
        </a:xfrm>
        <a:prstGeom prst="rect">
          <a:avLst/>
        </a:prstGeom>
      </xdr:spPr>
    </xdr:pic>
    <xdr:clientData/>
  </xdr:twoCellAnchor>
  <xdr:twoCellAnchor editAs="oneCell">
    <xdr:from>
      <xdr:col>9</xdr:col>
      <xdr:colOff>172254</xdr:colOff>
      <xdr:row>69</xdr:row>
      <xdr:rowOff>74573</xdr:rowOff>
    </xdr:from>
    <xdr:to>
      <xdr:col>9</xdr:col>
      <xdr:colOff>1217084</xdr:colOff>
      <xdr:row>71</xdr:row>
      <xdr:rowOff>499205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A084597E-A535-4C4A-93CC-341DEA54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6344454" y="26334998"/>
          <a:ext cx="1044830" cy="1586682"/>
        </a:xfrm>
        <a:prstGeom prst="rect">
          <a:avLst/>
        </a:prstGeom>
      </xdr:spPr>
    </xdr:pic>
    <xdr:clientData/>
  </xdr:twoCellAnchor>
  <xdr:twoCellAnchor editAs="oneCell">
    <xdr:from>
      <xdr:col>9</xdr:col>
      <xdr:colOff>92738</xdr:colOff>
      <xdr:row>72</xdr:row>
      <xdr:rowOff>332747</xdr:rowOff>
    </xdr:from>
    <xdr:to>
      <xdr:col>9</xdr:col>
      <xdr:colOff>1619793</xdr:colOff>
      <xdr:row>74</xdr:row>
      <xdr:rowOff>444498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DB9F33BF-D3B3-4876-A28D-78B98578C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6264938" y="28336247"/>
          <a:ext cx="1527055" cy="1273802"/>
        </a:xfrm>
        <a:prstGeom prst="rect">
          <a:avLst/>
        </a:prstGeom>
      </xdr:spPr>
    </xdr:pic>
    <xdr:clientData/>
  </xdr:twoCellAnchor>
  <xdr:twoCellAnchor editAs="oneCell">
    <xdr:from>
      <xdr:col>9</xdr:col>
      <xdr:colOff>1659208</xdr:colOff>
      <xdr:row>74</xdr:row>
      <xdr:rowOff>113786</xdr:rowOff>
    </xdr:from>
    <xdr:to>
      <xdr:col>10</xdr:col>
      <xdr:colOff>988215</xdr:colOff>
      <xdr:row>76</xdr:row>
      <xdr:rowOff>117739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E36B98A8-C47A-4A28-A697-F3ADDD97E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7831408" y="29279336"/>
          <a:ext cx="1491183" cy="1166002"/>
        </a:xfrm>
        <a:prstGeom prst="rect">
          <a:avLst/>
        </a:prstGeom>
      </xdr:spPr>
    </xdr:pic>
    <xdr:clientData/>
  </xdr:twoCellAnchor>
  <xdr:twoCellAnchor editAs="oneCell">
    <xdr:from>
      <xdr:col>9</xdr:col>
      <xdr:colOff>1551094</xdr:colOff>
      <xdr:row>71</xdr:row>
      <xdr:rowOff>21212</xdr:rowOff>
    </xdr:from>
    <xdr:to>
      <xdr:col>10</xdr:col>
      <xdr:colOff>864335</xdr:colOff>
      <xdr:row>73</xdr:row>
      <xdr:rowOff>158749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86C5AC3A-F91F-4902-8EE6-7095FD6D1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3294" y="27443687"/>
          <a:ext cx="1475417" cy="1299587"/>
        </a:xfrm>
        <a:prstGeom prst="rect">
          <a:avLst/>
        </a:prstGeom>
      </xdr:spPr>
    </xdr:pic>
    <xdr:clientData/>
  </xdr:twoCellAnchor>
  <xdr:twoCellAnchor editAs="oneCell">
    <xdr:from>
      <xdr:col>9</xdr:col>
      <xdr:colOff>95251</xdr:colOff>
      <xdr:row>46</xdr:row>
      <xdr:rowOff>226227</xdr:rowOff>
    </xdr:from>
    <xdr:to>
      <xdr:col>9</xdr:col>
      <xdr:colOff>1340997</xdr:colOff>
      <xdr:row>48</xdr:row>
      <xdr:rowOff>285757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85BB1D7E-C295-4866-B03F-C34E0E6843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8" cstate="print"/>
        <a:srcRect l="14025" t="12144" r="15536" b="5884"/>
        <a:stretch/>
      </xdr:blipFill>
      <xdr:spPr>
        <a:xfrm>
          <a:off x="6267451" y="17971302"/>
          <a:ext cx="1245746" cy="897730"/>
        </a:xfrm>
        <a:prstGeom prst="rect">
          <a:avLst/>
        </a:prstGeom>
      </xdr:spPr>
    </xdr:pic>
    <xdr:clientData/>
  </xdr:twoCellAnchor>
  <xdr:twoCellAnchor editAs="oneCell">
    <xdr:from>
      <xdr:col>9</xdr:col>
      <xdr:colOff>1533370</xdr:colOff>
      <xdr:row>46</xdr:row>
      <xdr:rowOff>119069</xdr:rowOff>
    </xdr:from>
    <xdr:to>
      <xdr:col>10</xdr:col>
      <xdr:colOff>849518</xdr:colOff>
      <xdr:row>48</xdr:row>
      <xdr:rowOff>297663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DA97A63B-6CC4-459B-A5C8-C81393BFC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7705570" y="17864144"/>
          <a:ext cx="1478324" cy="101679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60</xdr:row>
      <xdr:rowOff>135893</xdr:rowOff>
    </xdr:from>
    <xdr:to>
      <xdr:col>9</xdr:col>
      <xdr:colOff>396875</xdr:colOff>
      <xdr:row>66</xdr:row>
      <xdr:rowOff>154782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F43CC0F8-6ACD-4440-A3A9-FFAC0C6B6A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0" cstate="print">
          <a:extLst>
            <a:ext uri="{BEBA8EAE-BF5A-486C-A8C5-ECC9F3942E4B}">
              <a14:imgProps xmlns:a14="http://schemas.microsoft.com/office/drawing/2010/main">
                <a14:imgLayer r:embed="rId81">
                  <a14:imgEffect>
                    <a14:sharpenSoften amount="25000"/>
                  </a14:imgEffect>
                </a14:imgLayer>
              </a14:imgProps>
            </a:ext>
          </a:extLst>
        </a:blip>
        <a:srcRect l="126" t="1724" r="256" b="1305"/>
        <a:stretch/>
      </xdr:blipFill>
      <xdr:spPr>
        <a:xfrm>
          <a:off x="1" y="22986368"/>
          <a:ext cx="9322593" cy="2695414"/>
        </a:xfrm>
        <a:prstGeom prst="rect">
          <a:avLst/>
        </a:prstGeom>
      </xdr:spPr>
    </xdr:pic>
    <xdr:clientData/>
  </xdr:twoCellAnchor>
  <xdr:twoCellAnchor editAs="oneCell">
    <xdr:from>
      <xdr:col>0</xdr:col>
      <xdr:colOff>535782</xdr:colOff>
      <xdr:row>93</xdr:row>
      <xdr:rowOff>493050</xdr:rowOff>
    </xdr:from>
    <xdr:to>
      <xdr:col>9</xdr:col>
      <xdr:colOff>18257</xdr:colOff>
      <xdr:row>102</xdr:row>
      <xdr:rowOff>620829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EDB5812B-584E-456B-8772-432498487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2" cstate="print">
          <a:extLst>
            <a:ext uri="{BEBA8EAE-BF5A-486C-A8C5-ECC9F3942E4B}">
              <a14:imgProps xmlns:a14="http://schemas.microsoft.com/office/drawing/2010/main">
                <a14:imgLayer r:embed="rId83">
                  <a14:imgEffect>
                    <a14:sharpenSoften amount="25000"/>
                  </a14:imgEffect>
                </a14:imgLayer>
              </a14:imgProps>
            </a:ext>
          </a:extLst>
        </a:blip>
        <a:srcRect t="-178"/>
        <a:stretch/>
      </xdr:blipFill>
      <xdr:spPr>
        <a:xfrm>
          <a:off x="535782" y="34842581"/>
          <a:ext cx="8477250" cy="2247091"/>
        </a:xfrm>
        <a:prstGeom prst="rect">
          <a:avLst/>
        </a:prstGeom>
      </xdr:spPr>
    </xdr:pic>
    <xdr:clientData/>
  </xdr:twoCellAnchor>
  <xdr:twoCellAnchor editAs="oneCell">
    <xdr:from>
      <xdr:col>1</xdr:col>
      <xdr:colOff>-1</xdr:colOff>
      <xdr:row>105</xdr:row>
      <xdr:rowOff>355863</xdr:rowOff>
    </xdr:from>
    <xdr:to>
      <xdr:col>8</xdr:col>
      <xdr:colOff>738187</xdr:colOff>
      <xdr:row>110</xdr:row>
      <xdr:rowOff>437226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EDC885D8-7666-4279-8226-5E33EABC66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4" cstate="print">
          <a:extLst>
            <a:ext uri="{BEBA8EAE-BF5A-486C-A8C5-ECC9F3942E4B}">
              <a14:imgProps xmlns:a14="http://schemas.microsoft.com/office/drawing/2010/main">
                <a14:imgLayer r:embed="rId85">
                  <a14:imgEffect>
                    <a14:sharpenSoften amount="25000"/>
                  </a14:imgEffect>
                </a14:imgLayer>
              </a14:imgProps>
            </a:ext>
          </a:extLst>
        </a:blip>
        <a:srcRect t="1300" b="838"/>
        <a:stretch/>
      </xdr:blipFill>
      <xdr:spPr>
        <a:xfrm>
          <a:off x="547687" y="37824832"/>
          <a:ext cx="8417719" cy="2248301"/>
        </a:xfrm>
        <a:prstGeom prst="rect">
          <a:avLst/>
        </a:prstGeom>
      </xdr:spPr>
    </xdr:pic>
    <xdr:clientData/>
  </xdr:twoCellAnchor>
  <xdr:twoCellAnchor editAs="oneCell">
    <xdr:from>
      <xdr:col>9</xdr:col>
      <xdr:colOff>404812</xdr:colOff>
      <xdr:row>116</xdr:row>
      <xdr:rowOff>268059</xdr:rowOff>
    </xdr:from>
    <xdr:to>
      <xdr:col>9</xdr:col>
      <xdr:colOff>1369218</xdr:colOff>
      <xdr:row>118</xdr:row>
      <xdr:rowOff>443930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C864802F-2B1A-4C6B-B01E-A009AA7A87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6" cstate="print"/>
        <a:srcRect l="16324" t="9891" r="16031" b="3299"/>
        <a:stretch/>
      </xdr:blipFill>
      <xdr:spPr>
        <a:xfrm>
          <a:off x="9167812" y="39975403"/>
          <a:ext cx="964406" cy="1295059"/>
        </a:xfrm>
        <a:prstGeom prst="rect">
          <a:avLst/>
        </a:prstGeom>
      </xdr:spPr>
    </xdr:pic>
    <xdr:clientData/>
  </xdr:twoCellAnchor>
  <xdr:twoCellAnchor editAs="oneCell">
    <xdr:from>
      <xdr:col>9</xdr:col>
      <xdr:colOff>83342</xdr:colOff>
      <xdr:row>114</xdr:row>
      <xdr:rowOff>113872</xdr:rowOff>
    </xdr:from>
    <xdr:to>
      <xdr:col>9</xdr:col>
      <xdr:colOff>1981187</xdr:colOff>
      <xdr:row>116</xdr:row>
      <xdr:rowOff>404811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CDD34325-06B9-4D72-8A68-2BD8C5B48B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7" cstate="print"/>
        <a:srcRect t="10503" b="6526"/>
        <a:stretch/>
      </xdr:blipFill>
      <xdr:spPr>
        <a:xfrm>
          <a:off x="9358311" y="42595372"/>
          <a:ext cx="1897845" cy="1041033"/>
        </a:xfrm>
        <a:prstGeom prst="rect">
          <a:avLst/>
        </a:prstGeom>
      </xdr:spPr>
    </xdr:pic>
    <xdr:clientData/>
  </xdr:twoCellAnchor>
  <xdr:twoCellAnchor editAs="oneCell">
    <xdr:from>
      <xdr:col>9</xdr:col>
      <xdr:colOff>1976437</xdr:colOff>
      <xdr:row>114</xdr:row>
      <xdr:rowOff>102400</xdr:rowOff>
    </xdr:from>
    <xdr:to>
      <xdr:col>10</xdr:col>
      <xdr:colOff>988217</xdr:colOff>
      <xdr:row>117</xdr:row>
      <xdr:rowOff>261281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929943CB-F4CB-4999-A5B2-AB622C72F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10739437" y="38833431"/>
          <a:ext cx="1178718" cy="1468569"/>
        </a:xfrm>
        <a:prstGeom prst="rect">
          <a:avLst/>
        </a:prstGeom>
      </xdr:spPr>
    </xdr:pic>
    <xdr:clientData/>
  </xdr:twoCellAnchor>
  <xdr:twoCellAnchor editAs="oneCell">
    <xdr:from>
      <xdr:col>9</xdr:col>
      <xdr:colOff>1762124</xdr:colOff>
      <xdr:row>118</xdr:row>
      <xdr:rowOff>275576</xdr:rowOff>
    </xdr:from>
    <xdr:to>
      <xdr:col>10</xdr:col>
      <xdr:colOff>595311</xdr:colOff>
      <xdr:row>120</xdr:row>
      <xdr:rowOff>452552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25D82124-C17D-4DA3-9CF2-76C4CB576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0525124" y="41554545"/>
          <a:ext cx="1000125" cy="12961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179916</xdr:rowOff>
    </xdr:from>
    <xdr:to>
      <xdr:col>9</xdr:col>
      <xdr:colOff>339988</xdr:colOff>
      <xdr:row>144</xdr:row>
      <xdr:rowOff>2224914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B7F247EF-2324-42D4-828A-67090BD26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0" y="75503616"/>
          <a:ext cx="9265707" cy="2044998"/>
        </a:xfrm>
        <a:prstGeom prst="rect">
          <a:avLst/>
        </a:prstGeom>
      </xdr:spPr>
    </xdr:pic>
    <xdr:clientData/>
  </xdr:twoCellAnchor>
  <xdr:twoCellAnchor editAs="oneCell">
    <xdr:from>
      <xdr:col>9</xdr:col>
      <xdr:colOff>1820334</xdr:colOff>
      <xdr:row>147</xdr:row>
      <xdr:rowOff>84667</xdr:rowOff>
    </xdr:from>
    <xdr:to>
      <xdr:col>10</xdr:col>
      <xdr:colOff>802215</xdr:colOff>
      <xdr:row>149</xdr:row>
      <xdr:rowOff>444500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E2B66DF3-8733-4AB9-9D84-C5F4F6DBB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7992534" y="78132517"/>
          <a:ext cx="1144057" cy="1045633"/>
        </a:xfrm>
        <a:prstGeom prst="rect">
          <a:avLst/>
        </a:prstGeom>
      </xdr:spPr>
    </xdr:pic>
    <xdr:clientData/>
  </xdr:twoCellAnchor>
  <xdr:twoCellAnchor editAs="oneCell">
    <xdr:from>
      <xdr:col>9</xdr:col>
      <xdr:colOff>37041</xdr:colOff>
      <xdr:row>149</xdr:row>
      <xdr:rowOff>445823</xdr:rowOff>
    </xdr:from>
    <xdr:to>
      <xdr:col>9</xdr:col>
      <xdr:colOff>1074207</xdr:colOff>
      <xdr:row>151</xdr:row>
      <xdr:rowOff>488155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474346C1-BCA1-4FDA-B711-8A05CD916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8811947" y="61643948"/>
          <a:ext cx="1037166" cy="1042457"/>
        </a:xfrm>
        <a:prstGeom prst="rect">
          <a:avLst/>
        </a:prstGeom>
      </xdr:spPr>
    </xdr:pic>
    <xdr:clientData/>
  </xdr:twoCellAnchor>
  <xdr:twoCellAnchor editAs="oneCell">
    <xdr:from>
      <xdr:col>9</xdr:col>
      <xdr:colOff>1039812</xdr:colOff>
      <xdr:row>149</xdr:row>
      <xdr:rowOff>381000</xdr:rowOff>
    </xdr:from>
    <xdr:to>
      <xdr:col>10</xdr:col>
      <xdr:colOff>551857</xdr:colOff>
      <xdr:row>151</xdr:row>
      <xdr:rowOff>433917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BC0E15FE-D5B5-459A-B2DE-7D64A8831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9814718" y="61579125"/>
          <a:ext cx="1678983" cy="1053042"/>
        </a:xfrm>
        <a:prstGeom prst="rect">
          <a:avLst/>
        </a:prstGeom>
      </xdr:spPr>
    </xdr:pic>
    <xdr:clientData/>
  </xdr:twoCellAnchor>
  <xdr:twoCellAnchor editAs="oneCell">
    <xdr:from>
      <xdr:col>9</xdr:col>
      <xdr:colOff>113769</xdr:colOff>
      <xdr:row>152</xdr:row>
      <xdr:rowOff>25135</xdr:rowOff>
    </xdr:from>
    <xdr:to>
      <xdr:col>9</xdr:col>
      <xdr:colOff>1862665</xdr:colOff>
      <xdr:row>154</xdr:row>
      <xdr:rowOff>110760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9AFF692A-F324-49A7-9592-7FCD10B9E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9424457" y="59901666"/>
          <a:ext cx="1748896" cy="1085750"/>
        </a:xfrm>
        <a:prstGeom prst="rect">
          <a:avLst/>
        </a:prstGeom>
      </xdr:spPr>
    </xdr:pic>
    <xdr:clientData/>
  </xdr:twoCellAnchor>
  <xdr:twoCellAnchor editAs="oneCell">
    <xdr:from>
      <xdr:col>9</xdr:col>
      <xdr:colOff>42333</xdr:colOff>
      <xdr:row>154</xdr:row>
      <xdr:rowOff>0</xdr:rowOff>
    </xdr:from>
    <xdr:to>
      <xdr:col>9</xdr:col>
      <xdr:colOff>1461756</xdr:colOff>
      <xdr:row>156</xdr:row>
      <xdr:rowOff>303394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4612544F-7003-46EF-930F-A4E19A40C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6214533" y="82687583"/>
          <a:ext cx="1419423" cy="1289231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1270001</xdr:colOff>
      <xdr:row>184</xdr:row>
      <xdr:rowOff>74083</xdr:rowOff>
    </xdr:from>
    <xdr:to>
      <xdr:col>10</xdr:col>
      <xdr:colOff>910167</xdr:colOff>
      <xdr:row>187</xdr:row>
      <xdr:rowOff>239676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FC6F2814-1B3D-4740-8842-C8089CDD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7442201" y="100429483"/>
          <a:ext cx="1802342" cy="1137143"/>
        </a:xfrm>
        <a:prstGeom prst="rect">
          <a:avLst/>
        </a:prstGeom>
      </xdr:spPr>
    </xdr:pic>
    <xdr:clientData/>
  </xdr:twoCellAnchor>
  <xdr:twoCellAnchor editAs="oneCell">
    <xdr:from>
      <xdr:col>9</xdr:col>
      <xdr:colOff>105834</xdr:colOff>
      <xdr:row>187</xdr:row>
      <xdr:rowOff>300303</xdr:rowOff>
    </xdr:from>
    <xdr:to>
      <xdr:col>9</xdr:col>
      <xdr:colOff>1449917</xdr:colOff>
      <xdr:row>191</xdr:row>
      <xdr:rowOff>130253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E189669A-82BD-4B12-9371-CA752BDA4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9297459" y="73869022"/>
          <a:ext cx="1344083" cy="1175356"/>
        </a:xfrm>
        <a:prstGeom prst="rect">
          <a:avLst/>
        </a:prstGeom>
      </xdr:spPr>
    </xdr:pic>
    <xdr:clientData/>
  </xdr:twoCellAnchor>
  <xdr:twoCellAnchor editAs="oneCell">
    <xdr:from>
      <xdr:col>9</xdr:col>
      <xdr:colOff>1477698</xdr:colOff>
      <xdr:row>191</xdr:row>
      <xdr:rowOff>206375</xdr:rowOff>
    </xdr:from>
    <xdr:to>
      <xdr:col>10</xdr:col>
      <xdr:colOff>895614</xdr:colOff>
      <xdr:row>194</xdr:row>
      <xdr:rowOff>316352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B9430010-B03E-4C67-94A2-295BBEC39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10669323" y="75120500"/>
          <a:ext cx="1584854" cy="1133915"/>
        </a:xfrm>
        <a:prstGeom prst="rect">
          <a:avLst/>
        </a:prstGeom>
      </xdr:spPr>
    </xdr:pic>
    <xdr:clientData/>
  </xdr:twoCellAnchor>
  <xdr:twoCellAnchor editAs="oneCell">
    <xdr:from>
      <xdr:col>9</xdr:col>
      <xdr:colOff>1690686</xdr:colOff>
      <xdr:row>169</xdr:row>
      <xdr:rowOff>23812</xdr:rowOff>
    </xdr:from>
    <xdr:to>
      <xdr:col>10</xdr:col>
      <xdr:colOff>726279</xdr:colOff>
      <xdr:row>171</xdr:row>
      <xdr:rowOff>20786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BC102D5B-FF06-4EED-ABB3-512FC1BCB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0667999" y="64793812"/>
          <a:ext cx="1202531" cy="878037"/>
        </a:xfrm>
        <a:prstGeom prst="rect">
          <a:avLst/>
        </a:prstGeom>
      </xdr:spPr>
    </xdr:pic>
    <xdr:clientData/>
  </xdr:twoCellAnchor>
  <xdr:oneCellAnchor>
    <xdr:from>
      <xdr:col>9</xdr:col>
      <xdr:colOff>154781</xdr:colOff>
      <xdr:row>170</xdr:row>
      <xdr:rowOff>428625</xdr:rowOff>
    </xdr:from>
    <xdr:ext cx="1154905" cy="976313"/>
    <xdr:pic>
      <xdr:nvPicPr>
        <xdr:cNvPr id="158" name="image29.jpg" descr="CivetStHubert.JPG">
          <a:extLst>
            <a:ext uri="{FF2B5EF4-FFF2-40B4-BE49-F238E27FC236}">
              <a16:creationId xmlns:a16="http://schemas.microsoft.com/office/drawing/2014/main" id="{AF0DE724-4358-477D-BC89-E725080B4C26}"/>
            </a:ext>
          </a:extLst>
        </xdr:cNvPr>
        <xdr:cNvPicPr preferRelativeResize="0"/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9132094" y="65639156"/>
          <a:ext cx="1154905" cy="976313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1666875</xdr:colOff>
      <xdr:row>171</xdr:row>
      <xdr:rowOff>-1</xdr:rowOff>
    </xdr:from>
    <xdr:ext cx="1250156" cy="1047750"/>
    <xdr:pic>
      <xdr:nvPicPr>
        <xdr:cNvPr id="159" name="image34.jpg" descr="MijoteMarcassin.JPG">
          <a:extLst>
            <a:ext uri="{FF2B5EF4-FFF2-40B4-BE49-F238E27FC236}">
              <a16:creationId xmlns:a16="http://schemas.microsoft.com/office/drawing/2014/main" id="{61B19C71-F14A-4461-AF51-3E9C9C7CD31E}"/>
            </a:ext>
          </a:extLst>
        </xdr:cNvPr>
        <xdr:cNvPicPr preferRelativeResize="0"/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10644188" y="65651062"/>
          <a:ext cx="1250156" cy="10477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190501</xdr:colOff>
      <xdr:row>173</xdr:row>
      <xdr:rowOff>71439</xdr:rowOff>
    </xdr:from>
    <xdr:to>
      <xdr:col>9</xdr:col>
      <xdr:colOff>1389521</xdr:colOff>
      <xdr:row>175</xdr:row>
      <xdr:rowOff>142875</xdr:rowOff>
    </xdr:to>
    <xdr:pic>
      <xdr:nvPicPr>
        <xdr:cNvPr id="170" name="Picture 77">
          <a:extLst>
            <a:ext uri="{FF2B5EF4-FFF2-40B4-BE49-F238E27FC236}">
              <a16:creationId xmlns:a16="http://schemas.microsoft.com/office/drawing/2014/main" id="{F2043B16-6F85-4EF7-A833-6415E9AF24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2" cstate="print"/>
        <a:srcRect l="13947"/>
        <a:stretch/>
      </xdr:blipFill>
      <xdr:spPr>
        <a:xfrm>
          <a:off x="9167814" y="66603564"/>
          <a:ext cx="1199020" cy="95249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1714500</xdr:colOff>
      <xdr:row>173</xdr:row>
      <xdr:rowOff>190499</xdr:rowOff>
    </xdr:from>
    <xdr:to>
      <xdr:col>10</xdr:col>
      <xdr:colOff>773905</xdr:colOff>
      <xdr:row>175</xdr:row>
      <xdr:rowOff>147103</xdr:rowOff>
    </xdr:to>
    <xdr:pic>
      <xdr:nvPicPr>
        <xdr:cNvPr id="171" name="Picture 155">
          <a:extLst>
            <a:ext uri="{FF2B5EF4-FFF2-40B4-BE49-F238E27FC236}">
              <a16:creationId xmlns:a16="http://schemas.microsoft.com/office/drawing/2014/main" id="{D9378B81-5364-4D7A-B811-2878FE14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0691813" y="66722624"/>
          <a:ext cx="1226343" cy="837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1284216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89465867-3340-4B31-8D78-E5698E181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61281" cy="4117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tering@eleclerc.com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85"/>
  <sheetViews>
    <sheetView tabSelected="1" topLeftCell="A212" zoomScale="80" zoomScaleNormal="80" zoomScaleSheetLayoutView="75" workbookViewId="0">
      <selection activeCell="N207" sqref="N207"/>
    </sheetView>
  </sheetViews>
  <sheetFormatPr defaultColWidth="14.42578125" defaultRowHeight="15" x14ac:dyDescent="0.25"/>
  <cols>
    <col min="1" max="1" width="7.140625" style="46" customWidth="1"/>
    <col min="2" max="2" width="39.7109375" style="46" customWidth="1"/>
    <col min="3" max="3" width="39.7109375" style="22" customWidth="1"/>
    <col min="4" max="4" width="14" style="1" customWidth="1"/>
    <col min="5" max="5" width="6.85546875" style="139" customWidth="1"/>
    <col min="6" max="6" width="8.140625" style="151" customWidth="1"/>
    <col min="7" max="7" width="7" style="99" customWidth="1"/>
    <col min="8" max="8" width="7" style="1" hidden="1" customWidth="1"/>
    <col min="9" max="9" width="11.5703125" style="83" bestFit="1" customWidth="1"/>
    <col min="10" max="10" width="32.42578125" style="1" customWidth="1"/>
    <col min="11" max="11" width="15" style="1" customWidth="1"/>
    <col min="12" max="12" width="11.140625" style="1" customWidth="1"/>
    <col min="13" max="13" width="18.42578125" style="1" customWidth="1"/>
    <col min="14" max="16384" width="14.42578125" style="1"/>
  </cols>
  <sheetData>
    <row r="1" spans="1:13" ht="222.75" customHeight="1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10.25" customHeight="1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26.25" customHeight="1" x14ac:dyDescent="0.25">
      <c r="A3" s="122" t="s">
        <v>398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ht="26.25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3" ht="23.25" x14ac:dyDescent="0.25">
      <c r="A5" s="152" t="s">
        <v>397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13" ht="23.25" x14ac:dyDescent="0.25">
      <c r="A6" s="152" t="s">
        <v>399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3" ht="23.25" x14ac:dyDescent="0.25">
      <c r="A7" s="152" t="s">
        <v>396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3" ht="23.25" x14ac:dyDescent="0.25">
      <c r="A8" s="152" t="s">
        <v>401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3" ht="15.75" x14ac:dyDescent="0.25">
      <c r="A9" s="4" t="s">
        <v>395</v>
      </c>
      <c r="B9" s="4"/>
      <c r="C9" s="2"/>
      <c r="D9" s="5" t="s">
        <v>234</v>
      </c>
      <c r="E9" s="125"/>
      <c r="F9" s="126"/>
      <c r="G9" s="87"/>
      <c r="H9" s="6"/>
      <c r="I9" s="73"/>
      <c r="J9" s="3"/>
      <c r="K9" s="3"/>
      <c r="L9" s="3"/>
      <c r="M9" s="3"/>
    </row>
    <row r="10" spans="1:13" ht="15.75" x14ac:dyDescent="0.25">
      <c r="A10" s="4" t="s">
        <v>224</v>
      </c>
      <c r="B10" s="4"/>
      <c r="C10" s="2"/>
      <c r="D10" s="7" t="s">
        <v>232</v>
      </c>
      <c r="E10" s="125"/>
      <c r="F10" s="126"/>
      <c r="G10" s="87"/>
      <c r="H10" s="6"/>
      <c r="I10" s="73"/>
      <c r="J10" s="3"/>
      <c r="K10" s="8"/>
      <c r="L10" s="3"/>
      <c r="M10" s="3"/>
    </row>
    <row r="11" spans="1:13" ht="18.75" customHeight="1" x14ac:dyDescent="0.25">
      <c r="A11" s="124" t="s">
        <v>394</v>
      </c>
      <c r="B11" s="124"/>
      <c r="C11" s="124"/>
      <c r="D11" s="9" t="s">
        <v>400</v>
      </c>
      <c r="E11" s="125"/>
      <c r="F11" s="126"/>
      <c r="G11" s="87"/>
      <c r="H11" s="6"/>
      <c r="I11" s="73"/>
      <c r="J11" s="8"/>
      <c r="K11" s="8"/>
      <c r="L11" s="3"/>
      <c r="M11" s="3"/>
    </row>
    <row r="12" spans="1:13" ht="15.75" x14ac:dyDescent="0.25">
      <c r="A12" s="124"/>
      <c r="B12" s="124"/>
      <c r="C12" s="124"/>
      <c r="D12" s="10" t="s">
        <v>226</v>
      </c>
      <c r="E12" s="125"/>
      <c r="F12" s="127"/>
      <c r="G12" s="88"/>
      <c r="H12" s="11"/>
      <c r="I12" s="72"/>
      <c r="J12" s="124"/>
      <c r="K12" s="124"/>
      <c r="L12" s="124"/>
      <c r="M12" s="100"/>
    </row>
    <row r="13" spans="1:13" ht="21" x14ac:dyDescent="0.25">
      <c r="A13" s="113" t="s">
        <v>233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</row>
    <row r="14" spans="1:13" ht="51" x14ac:dyDescent="0.25">
      <c r="A14" s="15" t="s">
        <v>0</v>
      </c>
      <c r="B14" s="16" t="s">
        <v>1</v>
      </c>
      <c r="C14" s="16" t="s">
        <v>241</v>
      </c>
      <c r="D14" s="17" t="s">
        <v>229</v>
      </c>
      <c r="E14" s="128" t="s">
        <v>368</v>
      </c>
      <c r="F14" s="85" t="s">
        <v>365</v>
      </c>
      <c r="G14" s="85" t="s">
        <v>372</v>
      </c>
      <c r="H14" s="18" t="s">
        <v>2</v>
      </c>
      <c r="I14" s="75" t="s">
        <v>373</v>
      </c>
      <c r="J14" s="17" t="s">
        <v>403</v>
      </c>
      <c r="K14" s="19"/>
      <c r="L14" s="20" t="s">
        <v>391</v>
      </c>
      <c r="M14" s="20" t="s">
        <v>392</v>
      </c>
    </row>
    <row r="15" spans="1:13" ht="21.75" customHeight="1" x14ac:dyDescent="0.25">
      <c r="A15" s="21" t="s">
        <v>3</v>
      </c>
      <c r="B15" s="22" t="s">
        <v>237</v>
      </c>
      <c r="C15" s="22" t="s">
        <v>140</v>
      </c>
      <c r="D15" s="23">
        <v>128.52000000000001</v>
      </c>
      <c r="E15" s="129" t="s">
        <v>227</v>
      </c>
      <c r="F15" s="130" t="s">
        <v>228</v>
      </c>
      <c r="G15" s="90">
        <v>4</v>
      </c>
      <c r="H15" s="24">
        <v>0.23</v>
      </c>
      <c r="I15" s="84">
        <v>32.130000000000003</v>
      </c>
      <c r="J15" s="103"/>
      <c r="K15" s="103"/>
      <c r="L15" s="68">
        <v>0</v>
      </c>
      <c r="M15" s="25">
        <f>L15*D15</f>
        <v>0</v>
      </c>
    </row>
    <row r="16" spans="1:13" ht="21.75" customHeight="1" x14ac:dyDescent="0.25">
      <c r="A16" s="21" t="s">
        <v>4</v>
      </c>
      <c r="B16" s="22" t="s">
        <v>238</v>
      </c>
      <c r="C16" s="22" t="s">
        <v>141</v>
      </c>
      <c r="D16" s="23">
        <v>111.28</v>
      </c>
      <c r="E16" s="129" t="s">
        <v>227</v>
      </c>
      <c r="F16" s="130" t="s">
        <v>228</v>
      </c>
      <c r="G16" s="90">
        <v>4</v>
      </c>
      <c r="H16" s="24">
        <v>0.23</v>
      </c>
      <c r="I16" s="84">
        <v>27.82</v>
      </c>
      <c r="J16" s="103"/>
      <c r="K16" s="103"/>
      <c r="L16" s="68">
        <v>0</v>
      </c>
      <c r="M16" s="25">
        <f>L16*D16</f>
        <v>0</v>
      </c>
    </row>
    <row r="17" spans="1:13" ht="30" x14ac:dyDescent="0.25">
      <c r="A17" s="21" t="s">
        <v>5</v>
      </c>
      <c r="B17" s="22" t="s">
        <v>239</v>
      </c>
      <c r="C17" s="22" t="s">
        <v>142</v>
      </c>
      <c r="D17" s="23">
        <v>125.39</v>
      </c>
      <c r="E17" s="129" t="s">
        <v>227</v>
      </c>
      <c r="F17" s="130" t="s">
        <v>228</v>
      </c>
      <c r="G17" s="90">
        <v>4</v>
      </c>
      <c r="H17" s="24">
        <v>0.23</v>
      </c>
      <c r="I17" s="84">
        <v>31.3475</v>
      </c>
      <c r="J17" s="103"/>
      <c r="K17" s="103"/>
      <c r="L17" s="68">
        <v>0</v>
      </c>
      <c r="M17" s="25">
        <f>L17*D17</f>
        <v>0</v>
      </c>
    </row>
    <row r="18" spans="1:13" ht="21.75" customHeight="1" x14ac:dyDescent="0.25">
      <c r="A18" s="21"/>
      <c r="B18" s="21"/>
      <c r="D18" s="23"/>
      <c r="E18" s="129"/>
      <c r="F18" s="130"/>
      <c r="G18" s="90"/>
      <c r="H18" s="24"/>
      <c r="I18" s="76"/>
      <c r="J18" s="103"/>
      <c r="K18" s="103"/>
      <c r="L18" s="103"/>
      <c r="M18" s="103"/>
    </row>
    <row r="19" spans="1:13" ht="21.75" customHeight="1" x14ac:dyDescent="0.25">
      <c r="A19" s="21"/>
      <c r="B19" s="21"/>
      <c r="D19" s="23"/>
      <c r="E19" s="129"/>
      <c r="F19" s="130"/>
      <c r="G19" s="90"/>
      <c r="H19" s="24"/>
      <c r="I19" s="76"/>
      <c r="J19" s="103"/>
      <c r="K19" s="103"/>
      <c r="L19" s="103"/>
      <c r="M19" s="103"/>
    </row>
    <row r="20" spans="1:13" ht="21.75" customHeight="1" x14ac:dyDescent="0.25">
      <c r="A20" s="21"/>
      <c r="B20" s="21"/>
      <c r="D20" s="23"/>
      <c r="E20" s="129"/>
      <c r="F20" s="130"/>
      <c r="G20" s="90"/>
      <c r="H20" s="24"/>
      <c r="I20" s="76"/>
      <c r="J20" s="103"/>
      <c r="K20" s="103"/>
      <c r="L20" s="103"/>
      <c r="M20" s="103"/>
    </row>
    <row r="21" spans="1:13" ht="21.75" customHeight="1" x14ac:dyDescent="0.25">
      <c r="A21" s="21"/>
      <c r="B21" s="21"/>
      <c r="D21" s="23"/>
      <c r="E21" s="129"/>
      <c r="F21" s="130"/>
      <c r="G21" s="90"/>
      <c r="H21" s="24"/>
      <c r="I21" s="76"/>
      <c r="J21" s="103"/>
      <c r="K21" s="103"/>
      <c r="L21" s="103"/>
      <c r="M21" s="103"/>
    </row>
    <row r="22" spans="1:13" ht="20.25" customHeight="1" x14ac:dyDescent="0.25">
      <c r="A22" s="21"/>
      <c r="B22" s="21"/>
      <c r="D22" s="23"/>
      <c r="E22" s="129"/>
      <c r="F22" s="130"/>
      <c r="G22" s="90"/>
      <c r="H22" s="24"/>
      <c r="I22" s="76"/>
      <c r="J22" s="103"/>
      <c r="K22" s="103"/>
      <c r="L22" s="103"/>
      <c r="M22" s="103"/>
    </row>
    <row r="23" spans="1:13" ht="21" x14ac:dyDescent="0.25">
      <c r="A23" s="113" t="s">
        <v>404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3" ht="51" x14ac:dyDescent="0.25">
      <c r="A24" s="15" t="s">
        <v>0</v>
      </c>
      <c r="B24" s="16" t="s">
        <v>1</v>
      </c>
      <c r="C24" s="16" t="s">
        <v>241</v>
      </c>
      <c r="D24" s="17" t="s">
        <v>229</v>
      </c>
      <c r="E24" s="128" t="s">
        <v>368</v>
      </c>
      <c r="F24" s="85" t="s">
        <v>365</v>
      </c>
      <c r="G24" s="85" t="s">
        <v>372</v>
      </c>
      <c r="H24" s="27"/>
      <c r="I24" s="75" t="s">
        <v>373</v>
      </c>
      <c r="J24" s="17" t="s">
        <v>403</v>
      </c>
      <c r="K24" s="19"/>
      <c r="L24" s="20" t="s">
        <v>391</v>
      </c>
      <c r="M24" s="20" t="s">
        <v>392</v>
      </c>
    </row>
    <row r="25" spans="1:13" ht="24" customHeight="1" x14ac:dyDescent="0.25">
      <c r="A25" s="21">
        <v>129155</v>
      </c>
      <c r="B25" s="22" t="s">
        <v>243</v>
      </c>
      <c r="C25" s="22" t="s">
        <v>145</v>
      </c>
      <c r="D25" s="23">
        <v>29.87</v>
      </c>
      <c r="E25" s="129" t="s">
        <v>235</v>
      </c>
      <c r="F25" s="130" t="s">
        <v>6</v>
      </c>
      <c r="G25" s="90">
        <v>4</v>
      </c>
      <c r="H25" s="24">
        <v>0.08</v>
      </c>
      <c r="I25" s="84">
        <v>7.4675000000000002</v>
      </c>
      <c r="J25" s="103"/>
      <c r="K25" s="103"/>
      <c r="L25" s="68">
        <v>0</v>
      </c>
      <c r="M25" s="25">
        <f>L25*D25</f>
        <v>0</v>
      </c>
    </row>
    <row r="26" spans="1:13" ht="24" customHeight="1" x14ac:dyDescent="0.25">
      <c r="A26" s="21">
        <v>129172</v>
      </c>
      <c r="B26" s="22" t="s">
        <v>244</v>
      </c>
      <c r="C26" s="22" t="s">
        <v>143</v>
      </c>
      <c r="D26" s="23">
        <v>29.87</v>
      </c>
      <c r="E26" s="129" t="s">
        <v>235</v>
      </c>
      <c r="F26" s="130" t="s">
        <v>6</v>
      </c>
      <c r="G26" s="90">
        <v>4</v>
      </c>
      <c r="H26" s="24">
        <v>0.08</v>
      </c>
      <c r="I26" s="84">
        <v>7.4675000000000002</v>
      </c>
      <c r="J26" s="103"/>
      <c r="K26" s="103"/>
      <c r="L26" s="68">
        <v>0</v>
      </c>
      <c r="M26" s="25">
        <f>L26*D26</f>
        <v>0</v>
      </c>
    </row>
    <row r="27" spans="1:13" ht="24" customHeight="1" x14ac:dyDescent="0.25">
      <c r="A27" s="21">
        <v>129284</v>
      </c>
      <c r="B27" s="22" t="s">
        <v>245</v>
      </c>
      <c r="C27" s="22" t="s">
        <v>144</v>
      </c>
      <c r="D27" s="23">
        <v>36.07</v>
      </c>
      <c r="E27" s="129" t="s">
        <v>235</v>
      </c>
      <c r="F27" s="130" t="s">
        <v>6</v>
      </c>
      <c r="G27" s="90">
        <v>4</v>
      </c>
      <c r="H27" s="24">
        <v>0.08</v>
      </c>
      <c r="I27" s="84">
        <v>9.0175000000000001</v>
      </c>
      <c r="J27" s="103"/>
      <c r="K27" s="103"/>
      <c r="L27" s="68">
        <v>0</v>
      </c>
      <c r="M27" s="25">
        <f>L27*D27</f>
        <v>0</v>
      </c>
    </row>
    <row r="28" spans="1:13" ht="15.75" x14ac:dyDescent="0.25">
      <c r="A28" s="21"/>
      <c r="B28" s="21"/>
      <c r="D28" s="28"/>
      <c r="E28" s="129"/>
      <c r="F28" s="130"/>
      <c r="G28" s="90"/>
      <c r="H28" s="24"/>
      <c r="I28" s="76"/>
      <c r="J28" s="103"/>
      <c r="K28" s="103"/>
      <c r="L28" s="103"/>
      <c r="M28" s="103"/>
    </row>
    <row r="29" spans="1:13" ht="21" x14ac:dyDescent="0.25">
      <c r="A29" s="106" t="s">
        <v>231</v>
      </c>
      <c r="B29" s="106"/>
      <c r="C29" s="12"/>
      <c r="D29" s="13"/>
      <c r="E29" s="131"/>
      <c r="F29" s="132"/>
      <c r="G29" s="89"/>
      <c r="H29" s="26"/>
      <c r="I29" s="74"/>
      <c r="J29" s="14"/>
      <c r="K29" s="14"/>
      <c r="L29" s="14"/>
      <c r="M29" s="14"/>
    </row>
    <row r="30" spans="1:13" ht="51" x14ac:dyDescent="0.25">
      <c r="A30" s="15" t="s">
        <v>0</v>
      </c>
      <c r="B30" s="16" t="s">
        <v>1</v>
      </c>
      <c r="C30" s="16" t="s">
        <v>241</v>
      </c>
      <c r="D30" s="17" t="s">
        <v>229</v>
      </c>
      <c r="E30" s="128" t="s">
        <v>368</v>
      </c>
      <c r="F30" s="85" t="s">
        <v>365</v>
      </c>
      <c r="G30" s="85" t="s">
        <v>372</v>
      </c>
      <c r="H30" s="27"/>
      <c r="I30" s="75" t="s">
        <v>373</v>
      </c>
      <c r="J30" s="17" t="s">
        <v>403</v>
      </c>
      <c r="K30" s="19"/>
      <c r="L30" s="20" t="s">
        <v>391</v>
      </c>
      <c r="M30" s="20" t="s">
        <v>392</v>
      </c>
    </row>
    <row r="31" spans="1:13" ht="23.25" customHeight="1" x14ac:dyDescent="0.25">
      <c r="A31" s="21">
        <v>2221</v>
      </c>
      <c r="B31" s="22" t="s">
        <v>246</v>
      </c>
      <c r="C31" s="22" t="s">
        <v>240</v>
      </c>
      <c r="D31" s="23">
        <v>60.04</v>
      </c>
      <c r="E31" s="129" t="s">
        <v>7</v>
      </c>
      <c r="F31" s="130" t="s">
        <v>8</v>
      </c>
      <c r="G31" s="90">
        <v>6</v>
      </c>
      <c r="H31" s="24">
        <v>0.23</v>
      </c>
      <c r="I31" s="84">
        <v>20.013333333333332</v>
      </c>
      <c r="J31" s="103"/>
      <c r="K31" s="103"/>
      <c r="L31" s="68">
        <v>0</v>
      </c>
      <c r="M31" s="25">
        <f>L31*D31*2</f>
        <v>0</v>
      </c>
    </row>
    <row r="32" spans="1:13" ht="23.25" customHeight="1" x14ac:dyDescent="0.25">
      <c r="A32" s="21">
        <v>9036</v>
      </c>
      <c r="B32" s="22" t="s">
        <v>247</v>
      </c>
      <c r="C32" s="22" t="s">
        <v>225</v>
      </c>
      <c r="D32" s="23">
        <v>61.03</v>
      </c>
      <c r="E32" s="129" t="s">
        <v>7</v>
      </c>
      <c r="F32" s="130" t="s">
        <v>9</v>
      </c>
      <c r="G32" s="90">
        <v>10</v>
      </c>
      <c r="H32" s="24">
        <v>0.23</v>
      </c>
      <c r="I32" s="84">
        <v>18.309000000000001</v>
      </c>
      <c r="J32" s="103"/>
      <c r="K32" s="103"/>
      <c r="L32" s="68">
        <v>0</v>
      </c>
      <c r="M32" s="25">
        <f>L32*D32*3</f>
        <v>0</v>
      </c>
    </row>
    <row r="33" spans="1:13" ht="23.25" customHeight="1" x14ac:dyDescent="0.25">
      <c r="A33" s="21">
        <v>5212</v>
      </c>
      <c r="B33" s="22" t="s">
        <v>248</v>
      </c>
      <c r="C33" s="22" t="s">
        <v>198</v>
      </c>
      <c r="D33" s="23">
        <v>162.03</v>
      </c>
      <c r="E33" s="129" t="s">
        <v>7</v>
      </c>
      <c r="F33" s="130" t="s">
        <v>8</v>
      </c>
      <c r="G33" s="90">
        <v>6</v>
      </c>
      <c r="H33" s="24">
        <v>0.23</v>
      </c>
      <c r="I33" s="84">
        <v>54.01</v>
      </c>
      <c r="J33" s="103"/>
      <c r="K33" s="103"/>
      <c r="L33" s="68">
        <v>0</v>
      </c>
      <c r="M33" s="25">
        <f>L33*D33*2</f>
        <v>0</v>
      </c>
    </row>
    <row r="34" spans="1:13" ht="23.25" customHeight="1" x14ac:dyDescent="0.25">
      <c r="A34" s="21">
        <v>5374</v>
      </c>
      <c r="B34" s="22" t="s">
        <v>249</v>
      </c>
      <c r="C34" s="22" t="s">
        <v>179</v>
      </c>
      <c r="D34" s="23">
        <v>156.47</v>
      </c>
      <c r="E34" s="129" t="s">
        <v>7</v>
      </c>
      <c r="F34" s="130" t="s">
        <v>10</v>
      </c>
      <c r="G34" s="90">
        <v>4</v>
      </c>
      <c r="H34" s="24">
        <v>0.23</v>
      </c>
      <c r="I34" s="84">
        <v>39.1175</v>
      </c>
      <c r="J34" s="103"/>
      <c r="K34" s="103"/>
      <c r="L34" s="68">
        <v>0</v>
      </c>
      <c r="M34" s="25">
        <f>L34*D34*1</f>
        <v>0</v>
      </c>
    </row>
    <row r="35" spans="1:13" ht="32.25" customHeight="1" x14ac:dyDescent="0.25">
      <c r="A35" s="29" t="s">
        <v>11</v>
      </c>
      <c r="B35" s="22" t="s">
        <v>366</v>
      </c>
      <c r="C35" s="22" t="s">
        <v>185</v>
      </c>
      <c r="D35" s="23">
        <v>311.64999999999998</v>
      </c>
      <c r="E35" s="133" t="s">
        <v>7</v>
      </c>
      <c r="F35" s="134" t="s">
        <v>10</v>
      </c>
      <c r="G35" s="91">
        <v>6</v>
      </c>
      <c r="H35" s="31">
        <v>0.23</v>
      </c>
      <c r="I35" s="84">
        <v>51.941666666666663</v>
      </c>
      <c r="J35" s="103"/>
      <c r="K35" s="103"/>
      <c r="L35" s="68">
        <v>0</v>
      </c>
      <c r="M35" s="25">
        <f>L35*D35*1</f>
        <v>0</v>
      </c>
    </row>
    <row r="36" spans="1:13" ht="32.25" customHeight="1" x14ac:dyDescent="0.25">
      <c r="A36" s="29" t="s">
        <v>12</v>
      </c>
      <c r="B36" s="32" t="s">
        <v>257</v>
      </c>
      <c r="C36" s="32" t="s">
        <v>302</v>
      </c>
      <c r="D36" s="23">
        <v>271.08</v>
      </c>
      <c r="E36" s="133" t="s">
        <v>7</v>
      </c>
      <c r="F36" s="134" t="s">
        <v>423</v>
      </c>
      <c r="G36" s="91">
        <v>2</v>
      </c>
      <c r="H36" s="31">
        <v>0.23</v>
      </c>
      <c r="I36" s="84">
        <v>89.456400000000002</v>
      </c>
      <c r="J36" s="103"/>
      <c r="K36" s="103"/>
      <c r="L36" s="68">
        <v>0</v>
      </c>
      <c r="M36" s="25">
        <f>L36*D36*0.66</f>
        <v>0</v>
      </c>
    </row>
    <row r="37" spans="1:13" ht="23.25" customHeight="1" x14ac:dyDescent="0.25">
      <c r="A37" s="21">
        <v>5160</v>
      </c>
      <c r="B37" s="22" t="s">
        <v>250</v>
      </c>
      <c r="C37" s="22" t="s">
        <v>230</v>
      </c>
      <c r="D37" s="23">
        <v>55.14</v>
      </c>
      <c r="E37" s="129" t="s">
        <v>7</v>
      </c>
      <c r="F37" s="130" t="s">
        <v>13</v>
      </c>
      <c r="G37" s="90">
        <v>10</v>
      </c>
      <c r="H37" s="24">
        <v>0.23</v>
      </c>
      <c r="I37" s="84">
        <v>27.57</v>
      </c>
      <c r="J37" s="103"/>
      <c r="K37" s="103"/>
      <c r="L37" s="68">
        <v>0</v>
      </c>
      <c r="M37" s="25">
        <f>L37*D37*5</f>
        <v>0</v>
      </c>
    </row>
    <row r="38" spans="1:13" ht="23.25" customHeight="1" x14ac:dyDescent="0.25">
      <c r="A38" s="21">
        <v>5380</v>
      </c>
      <c r="B38" s="22" t="s">
        <v>251</v>
      </c>
      <c r="C38" s="22" t="s">
        <v>256</v>
      </c>
      <c r="D38" s="23">
        <v>56.64</v>
      </c>
      <c r="E38" s="129" t="s">
        <v>7</v>
      </c>
      <c r="F38" s="130" t="s">
        <v>9</v>
      </c>
      <c r="G38" s="90">
        <v>10</v>
      </c>
      <c r="H38" s="24">
        <v>0.23</v>
      </c>
      <c r="I38" s="84">
        <v>16.992000000000001</v>
      </c>
      <c r="J38" s="103"/>
      <c r="K38" s="103"/>
      <c r="L38" s="68">
        <v>0</v>
      </c>
      <c r="M38" s="25">
        <f>L38*D38*3</f>
        <v>0</v>
      </c>
    </row>
    <row r="39" spans="1:13" ht="23.25" customHeight="1" x14ac:dyDescent="0.25">
      <c r="A39" s="21">
        <v>5162</v>
      </c>
      <c r="B39" s="105" t="s">
        <v>14</v>
      </c>
      <c r="C39" s="105" t="s">
        <v>242</v>
      </c>
      <c r="D39" s="23">
        <v>338.39</v>
      </c>
      <c r="E39" s="129" t="s">
        <v>235</v>
      </c>
      <c r="F39" s="130" t="s">
        <v>15</v>
      </c>
      <c r="G39" s="90">
        <v>5</v>
      </c>
      <c r="H39" s="24">
        <v>0.23</v>
      </c>
      <c r="I39" s="84">
        <v>67.677999999999997</v>
      </c>
      <c r="J39" s="103"/>
      <c r="K39" s="103"/>
      <c r="L39" s="68">
        <v>0</v>
      </c>
      <c r="M39" s="25">
        <f>L39*D39</f>
        <v>0</v>
      </c>
    </row>
    <row r="40" spans="1:13" ht="30" x14ac:dyDescent="0.25">
      <c r="A40" s="21">
        <v>5439</v>
      </c>
      <c r="B40" s="22" t="s">
        <v>252</v>
      </c>
      <c r="C40" s="22" t="s">
        <v>255</v>
      </c>
      <c r="D40" s="23">
        <v>111.82</v>
      </c>
      <c r="E40" s="135" t="s">
        <v>7</v>
      </c>
      <c r="F40" s="130" t="s">
        <v>8</v>
      </c>
      <c r="G40" s="90">
        <v>10</v>
      </c>
      <c r="H40" s="24">
        <v>0.23</v>
      </c>
      <c r="I40" s="84">
        <v>22.363999999999997</v>
      </c>
      <c r="J40" s="103"/>
      <c r="K40" s="103"/>
      <c r="L40" s="68">
        <v>0</v>
      </c>
      <c r="M40" s="25">
        <f>L40*D40*2</f>
        <v>0</v>
      </c>
    </row>
    <row r="41" spans="1:13" ht="30" x14ac:dyDescent="0.25">
      <c r="A41" s="21">
        <v>251237</v>
      </c>
      <c r="B41" s="22" t="s">
        <v>253</v>
      </c>
      <c r="C41" s="22" t="s">
        <v>180</v>
      </c>
      <c r="D41" s="23">
        <v>63.44</v>
      </c>
      <c r="E41" s="135" t="s">
        <v>7</v>
      </c>
      <c r="F41" s="130" t="s">
        <v>8</v>
      </c>
      <c r="G41" s="90">
        <v>10</v>
      </c>
      <c r="H41" s="24">
        <v>0.23</v>
      </c>
      <c r="I41" s="84">
        <v>12.687999999999999</v>
      </c>
      <c r="J41" s="103"/>
      <c r="K41" s="103"/>
      <c r="L41" s="68">
        <v>0</v>
      </c>
      <c r="M41" s="25">
        <f>L41*D41*2</f>
        <v>0</v>
      </c>
    </row>
    <row r="42" spans="1:13" ht="30" x14ac:dyDescent="0.25">
      <c r="A42" s="21">
        <v>251030</v>
      </c>
      <c r="B42" s="22" t="s">
        <v>254</v>
      </c>
      <c r="C42" s="22" t="s">
        <v>199</v>
      </c>
      <c r="D42" s="23">
        <v>215.3</v>
      </c>
      <c r="E42" s="135" t="s">
        <v>7</v>
      </c>
      <c r="F42" s="130" t="s">
        <v>8</v>
      </c>
      <c r="G42" s="90">
        <v>10</v>
      </c>
      <c r="H42" s="24">
        <v>0.23</v>
      </c>
      <c r="I42" s="84">
        <v>43.06</v>
      </c>
      <c r="J42" s="103"/>
      <c r="K42" s="103"/>
      <c r="L42" s="68">
        <v>0</v>
      </c>
      <c r="M42" s="25">
        <f>L42*D42*2</f>
        <v>0</v>
      </c>
    </row>
    <row r="43" spans="1:13" ht="21" x14ac:dyDescent="0.25">
      <c r="A43" s="106" t="s">
        <v>405</v>
      </c>
      <c r="B43" s="106"/>
      <c r="C43" s="12"/>
      <c r="D43" s="13"/>
      <c r="E43" s="131"/>
      <c r="F43" s="132"/>
      <c r="G43" s="89"/>
      <c r="H43" s="26"/>
      <c r="I43" s="74"/>
      <c r="J43" s="14"/>
      <c r="K43" s="14"/>
      <c r="L43" s="14"/>
      <c r="M43" s="14"/>
    </row>
    <row r="44" spans="1:13" ht="51" x14ac:dyDescent="0.25">
      <c r="A44" s="15" t="s">
        <v>0</v>
      </c>
      <c r="B44" s="16" t="s">
        <v>1</v>
      </c>
      <c r="C44" s="16" t="s">
        <v>241</v>
      </c>
      <c r="D44" s="17" t="s">
        <v>229</v>
      </c>
      <c r="E44" s="128" t="s">
        <v>368</v>
      </c>
      <c r="F44" s="85" t="s">
        <v>365</v>
      </c>
      <c r="G44" s="85" t="s">
        <v>372</v>
      </c>
      <c r="H44" s="27"/>
      <c r="I44" s="75" t="s">
        <v>373</v>
      </c>
      <c r="J44" s="17" t="s">
        <v>403</v>
      </c>
      <c r="K44" s="19"/>
      <c r="L44" s="20" t="s">
        <v>391</v>
      </c>
      <c r="M44" s="20" t="s">
        <v>392</v>
      </c>
    </row>
    <row r="45" spans="1:13" ht="33.75" customHeight="1" x14ac:dyDescent="0.25">
      <c r="A45" s="21">
        <v>3795</v>
      </c>
      <c r="B45" s="22" t="s">
        <v>258</v>
      </c>
      <c r="C45" s="22" t="s">
        <v>208</v>
      </c>
      <c r="D45" s="23">
        <v>222.27</v>
      </c>
      <c r="E45" s="129" t="s">
        <v>7</v>
      </c>
      <c r="F45" s="134" t="s">
        <v>10</v>
      </c>
      <c r="G45" s="91">
        <v>18</v>
      </c>
      <c r="H45" s="31">
        <v>0.08</v>
      </c>
      <c r="I45" s="84">
        <v>12.348333333333334</v>
      </c>
      <c r="J45" s="103"/>
      <c r="K45" s="103"/>
      <c r="L45" s="68">
        <v>0</v>
      </c>
      <c r="M45" s="25">
        <f>L45*D45</f>
        <v>0</v>
      </c>
    </row>
    <row r="46" spans="1:13" ht="33.75" customHeight="1" x14ac:dyDescent="0.25">
      <c r="A46" s="21" t="s">
        <v>16</v>
      </c>
      <c r="B46" s="22" t="s">
        <v>259</v>
      </c>
      <c r="C46" s="22" t="s">
        <v>181</v>
      </c>
      <c r="D46" s="23">
        <v>171.63</v>
      </c>
      <c r="E46" s="129" t="s">
        <v>7</v>
      </c>
      <c r="F46" s="134" t="s">
        <v>10</v>
      </c>
      <c r="G46" s="91">
        <v>7</v>
      </c>
      <c r="H46" s="31">
        <v>0.08</v>
      </c>
      <c r="I46" s="84">
        <v>24.518571428571427</v>
      </c>
      <c r="J46" s="103"/>
      <c r="K46" s="103"/>
      <c r="L46" s="68">
        <v>0</v>
      </c>
      <c r="M46" s="25">
        <f>L46*D46</f>
        <v>0</v>
      </c>
    </row>
    <row r="47" spans="1:13" ht="32.25" customHeight="1" x14ac:dyDescent="0.25">
      <c r="A47" s="29" t="s">
        <v>17</v>
      </c>
      <c r="B47" s="22" t="s">
        <v>262</v>
      </c>
      <c r="C47" s="22" t="s">
        <v>182</v>
      </c>
      <c r="D47" s="23">
        <v>397</v>
      </c>
      <c r="E47" s="133" t="s">
        <v>7</v>
      </c>
      <c r="F47" s="134" t="s">
        <v>422</v>
      </c>
      <c r="G47" s="91">
        <v>4</v>
      </c>
      <c r="H47" s="31">
        <v>0.05</v>
      </c>
      <c r="I47" s="84">
        <v>99.25</v>
      </c>
      <c r="J47" s="103"/>
      <c r="K47" s="103"/>
      <c r="L47" s="68">
        <v>0</v>
      </c>
      <c r="M47" s="25">
        <f>L47*D47</f>
        <v>0</v>
      </c>
    </row>
    <row r="48" spans="1:13" ht="33.75" customHeight="1" x14ac:dyDescent="0.25">
      <c r="A48" s="29" t="s">
        <v>18</v>
      </c>
      <c r="B48" s="22" t="s">
        <v>260</v>
      </c>
      <c r="C48" s="22" t="s">
        <v>183</v>
      </c>
      <c r="D48" s="23">
        <v>10.97</v>
      </c>
      <c r="E48" s="129" t="s">
        <v>235</v>
      </c>
      <c r="F48" s="130" t="s">
        <v>19</v>
      </c>
      <c r="G48" s="90">
        <v>1</v>
      </c>
      <c r="H48" s="24">
        <v>0.08</v>
      </c>
      <c r="I48" s="84">
        <v>10.97</v>
      </c>
      <c r="J48" s="103"/>
      <c r="K48" s="103"/>
      <c r="L48" s="68">
        <v>0</v>
      </c>
      <c r="M48" s="25">
        <f>L48*D48</f>
        <v>0</v>
      </c>
    </row>
    <row r="49" spans="1:13" ht="33.75" customHeight="1" x14ac:dyDescent="0.25">
      <c r="A49" s="29" t="s">
        <v>20</v>
      </c>
      <c r="B49" s="22" t="s">
        <v>261</v>
      </c>
      <c r="C49" s="22" t="s">
        <v>184</v>
      </c>
      <c r="D49" s="23">
        <v>9.65</v>
      </c>
      <c r="E49" s="129" t="s">
        <v>263</v>
      </c>
      <c r="F49" s="130" t="s">
        <v>21</v>
      </c>
      <c r="G49" s="90">
        <v>4</v>
      </c>
      <c r="H49" s="24">
        <v>0.08</v>
      </c>
      <c r="I49" s="84">
        <v>2.4125000000000001</v>
      </c>
      <c r="J49" s="103"/>
      <c r="K49" s="103"/>
      <c r="L49" s="68">
        <v>0</v>
      </c>
      <c r="M49" s="25">
        <f>L49*D49</f>
        <v>0</v>
      </c>
    </row>
    <row r="50" spans="1:13" ht="3.75" customHeight="1" x14ac:dyDescent="0.25">
      <c r="A50" s="21"/>
      <c r="B50" s="21"/>
      <c r="D50" s="28"/>
      <c r="E50" s="129"/>
      <c r="F50" s="130"/>
      <c r="G50" s="90"/>
      <c r="H50" s="24"/>
      <c r="I50" s="76"/>
      <c r="J50" s="103"/>
      <c r="K50" s="103"/>
      <c r="L50" s="103"/>
      <c r="M50" s="103"/>
    </row>
    <row r="51" spans="1:13" ht="21" x14ac:dyDescent="0.25">
      <c r="A51" s="106" t="s">
        <v>406</v>
      </c>
      <c r="B51" s="106"/>
      <c r="C51" s="12"/>
      <c r="D51" s="13"/>
      <c r="E51" s="131"/>
      <c r="F51" s="132"/>
      <c r="G51" s="89"/>
      <c r="H51" s="26"/>
      <c r="I51" s="74"/>
      <c r="J51" s="14"/>
      <c r="K51" s="14"/>
      <c r="L51" s="14"/>
      <c r="M51" s="14"/>
    </row>
    <row r="52" spans="1:13" ht="51" x14ac:dyDescent="0.25">
      <c r="A52" s="15" t="s">
        <v>0</v>
      </c>
      <c r="B52" s="16" t="s">
        <v>1</v>
      </c>
      <c r="C52" s="16" t="s">
        <v>241</v>
      </c>
      <c r="D52" s="17" t="s">
        <v>229</v>
      </c>
      <c r="E52" s="128" t="s">
        <v>368</v>
      </c>
      <c r="F52" s="85" t="s">
        <v>365</v>
      </c>
      <c r="G52" s="85" t="s">
        <v>372</v>
      </c>
      <c r="H52" s="27"/>
      <c r="I52" s="75" t="s">
        <v>373</v>
      </c>
      <c r="J52" s="17" t="s">
        <v>403</v>
      </c>
      <c r="K52" s="19"/>
      <c r="L52" s="20" t="s">
        <v>391</v>
      </c>
      <c r="M52" s="20" t="s">
        <v>392</v>
      </c>
    </row>
    <row r="53" spans="1:13" ht="32.25" customHeight="1" x14ac:dyDescent="0.25">
      <c r="A53" s="29" t="s">
        <v>22</v>
      </c>
      <c r="B53" s="22" t="s">
        <v>265</v>
      </c>
      <c r="C53" s="22" t="s">
        <v>264</v>
      </c>
      <c r="D53" s="23">
        <v>232.45</v>
      </c>
      <c r="E53" s="129" t="s">
        <v>235</v>
      </c>
      <c r="F53" s="134" t="s">
        <v>424</v>
      </c>
      <c r="G53" s="91">
        <v>2</v>
      </c>
      <c r="H53" s="31">
        <v>0.05</v>
      </c>
      <c r="I53" s="84">
        <v>116.22499999999999</v>
      </c>
      <c r="J53" s="103"/>
      <c r="K53" s="103"/>
      <c r="L53" s="68">
        <v>0</v>
      </c>
      <c r="M53" s="25">
        <f t="shared" ref="M53:M60" si="0">D53*L53</f>
        <v>0</v>
      </c>
    </row>
    <row r="54" spans="1:13" ht="32.25" customHeight="1" x14ac:dyDescent="0.25">
      <c r="A54" s="29" t="s">
        <v>23</v>
      </c>
      <c r="B54" s="22" t="s">
        <v>266</v>
      </c>
      <c r="C54" s="22" t="s">
        <v>273</v>
      </c>
      <c r="D54" s="23">
        <v>907.19</v>
      </c>
      <c r="E54" s="129" t="s">
        <v>235</v>
      </c>
      <c r="F54" s="134" t="s">
        <v>425</v>
      </c>
      <c r="G54" s="91">
        <v>8</v>
      </c>
      <c r="H54" s="31">
        <v>0.05</v>
      </c>
      <c r="I54" s="84">
        <v>113.39875000000001</v>
      </c>
      <c r="J54" s="103"/>
      <c r="K54" s="103"/>
      <c r="L54" s="68">
        <v>0</v>
      </c>
      <c r="M54" s="25">
        <f t="shared" si="0"/>
        <v>0</v>
      </c>
    </row>
    <row r="55" spans="1:13" ht="32.25" customHeight="1" x14ac:dyDescent="0.25">
      <c r="A55" s="29" t="s">
        <v>24</v>
      </c>
      <c r="B55" s="22" t="s">
        <v>267</v>
      </c>
      <c r="C55" s="22" t="s">
        <v>186</v>
      </c>
      <c r="D55" s="23">
        <v>236.33</v>
      </c>
      <c r="E55" s="129" t="s">
        <v>235</v>
      </c>
      <c r="F55" s="134" t="s">
        <v>422</v>
      </c>
      <c r="G55" s="91">
        <v>1</v>
      </c>
      <c r="H55" s="31">
        <v>0.05</v>
      </c>
      <c r="I55" s="84">
        <v>236.33</v>
      </c>
      <c r="J55" s="103"/>
      <c r="K55" s="103"/>
      <c r="L55" s="68">
        <v>0</v>
      </c>
      <c r="M55" s="25">
        <f t="shared" si="0"/>
        <v>0</v>
      </c>
    </row>
    <row r="56" spans="1:13" ht="21" customHeight="1" x14ac:dyDescent="0.25">
      <c r="A56" s="29" t="s">
        <v>25</v>
      </c>
      <c r="B56" s="22" t="s">
        <v>268</v>
      </c>
      <c r="C56" s="22" t="s">
        <v>274</v>
      </c>
      <c r="D56" s="23">
        <v>313.45999999999998</v>
      </c>
      <c r="E56" s="129" t="s">
        <v>235</v>
      </c>
      <c r="F56" s="134" t="s">
        <v>426</v>
      </c>
      <c r="G56" s="91">
        <v>8</v>
      </c>
      <c r="H56" s="31">
        <v>0.05</v>
      </c>
      <c r="I56" s="84">
        <v>39.182499999999997</v>
      </c>
      <c r="J56" s="103"/>
      <c r="K56" s="103"/>
      <c r="L56" s="68">
        <v>0</v>
      </c>
      <c r="M56" s="25">
        <f t="shared" si="0"/>
        <v>0</v>
      </c>
    </row>
    <row r="57" spans="1:13" ht="32.25" customHeight="1" x14ac:dyDescent="0.25">
      <c r="A57" s="29" t="s">
        <v>26</v>
      </c>
      <c r="B57" s="22" t="s">
        <v>269</v>
      </c>
      <c r="C57" s="22" t="s">
        <v>187</v>
      </c>
      <c r="D57" s="23">
        <v>71.260000000000005</v>
      </c>
      <c r="E57" s="129" t="s">
        <v>235</v>
      </c>
      <c r="F57" s="134" t="s">
        <v>427</v>
      </c>
      <c r="G57" s="91">
        <v>4</v>
      </c>
      <c r="H57" s="31">
        <v>0.08</v>
      </c>
      <c r="I57" s="84">
        <v>17.815000000000001</v>
      </c>
      <c r="J57" s="103"/>
      <c r="K57" s="103"/>
      <c r="L57" s="68">
        <v>0</v>
      </c>
      <c r="M57" s="25">
        <f t="shared" si="0"/>
        <v>0</v>
      </c>
    </row>
    <row r="58" spans="1:13" ht="32.25" customHeight="1" x14ac:dyDescent="0.25">
      <c r="A58" s="29" t="s">
        <v>27</v>
      </c>
      <c r="B58" s="22" t="s">
        <v>270</v>
      </c>
      <c r="C58" s="22" t="s">
        <v>188</v>
      </c>
      <c r="D58" s="23">
        <v>180.76</v>
      </c>
      <c r="E58" s="129" t="s">
        <v>235</v>
      </c>
      <c r="F58" s="134" t="s">
        <v>15</v>
      </c>
      <c r="G58" s="91">
        <v>11</v>
      </c>
      <c r="H58" s="31">
        <v>0.08</v>
      </c>
      <c r="I58" s="84">
        <v>16.432727272727274</v>
      </c>
      <c r="J58" s="103"/>
      <c r="K58" s="103"/>
      <c r="L58" s="68">
        <v>0</v>
      </c>
      <c r="M58" s="25">
        <f t="shared" si="0"/>
        <v>0</v>
      </c>
    </row>
    <row r="59" spans="1:13" ht="32.25" customHeight="1" x14ac:dyDescent="0.25">
      <c r="A59" s="29" t="s">
        <v>28</v>
      </c>
      <c r="B59" s="22" t="s">
        <v>271</v>
      </c>
      <c r="C59" s="22" t="s">
        <v>189</v>
      </c>
      <c r="D59" s="23">
        <v>146.66999999999999</v>
      </c>
      <c r="E59" s="129" t="s">
        <v>235</v>
      </c>
      <c r="F59" s="134" t="s">
        <v>428</v>
      </c>
      <c r="G59" s="91">
        <v>25</v>
      </c>
      <c r="H59" s="31">
        <v>0.08</v>
      </c>
      <c r="I59" s="84">
        <v>5.8667999999999996</v>
      </c>
      <c r="J59" s="103"/>
      <c r="K59" s="103"/>
      <c r="L59" s="68">
        <v>0</v>
      </c>
      <c r="M59" s="25">
        <f t="shared" si="0"/>
        <v>0</v>
      </c>
    </row>
    <row r="60" spans="1:13" ht="32.25" customHeight="1" x14ac:dyDescent="0.25">
      <c r="A60" s="29" t="s">
        <v>29</v>
      </c>
      <c r="B60" s="22" t="s">
        <v>272</v>
      </c>
      <c r="C60" s="22" t="s">
        <v>190</v>
      </c>
      <c r="D60" s="23">
        <v>40.56</v>
      </c>
      <c r="E60" s="129" t="s">
        <v>235</v>
      </c>
      <c r="F60" s="134" t="s">
        <v>429</v>
      </c>
      <c r="G60" s="91">
        <v>1</v>
      </c>
      <c r="H60" s="31">
        <v>0.08</v>
      </c>
      <c r="I60" s="84">
        <v>40.56</v>
      </c>
      <c r="J60" s="103"/>
      <c r="K60" s="103"/>
      <c r="L60" s="68">
        <v>0</v>
      </c>
      <c r="M60" s="25">
        <f t="shared" si="0"/>
        <v>0</v>
      </c>
    </row>
    <row r="61" spans="1:13" ht="32.25" customHeight="1" x14ac:dyDescent="0.25">
      <c r="A61" s="29"/>
      <c r="B61" s="29"/>
      <c r="D61" s="23"/>
      <c r="E61" s="133"/>
      <c r="F61" s="134"/>
      <c r="G61" s="91"/>
      <c r="H61" s="31"/>
      <c r="I61" s="76"/>
      <c r="J61" s="103"/>
      <c r="K61" s="103"/>
      <c r="L61" s="103"/>
      <c r="M61" s="103"/>
    </row>
    <row r="62" spans="1:13" ht="32.25" customHeight="1" x14ac:dyDescent="0.25">
      <c r="A62" s="29"/>
      <c r="B62" s="29"/>
      <c r="D62" s="23"/>
      <c r="E62" s="133"/>
      <c r="F62" s="134"/>
      <c r="G62" s="91"/>
      <c r="H62" s="31"/>
      <c r="I62" s="76"/>
      <c r="J62" s="103"/>
      <c r="K62" s="103"/>
      <c r="L62" s="103"/>
      <c r="M62" s="103"/>
    </row>
    <row r="63" spans="1:13" ht="42.75" customHeight="1" x14ac:dyDescent="0.25">
      <c r="A63" s="29"/>
      <c r="B63" s="29"/>
      <c r="D63" s="23"/>
      <c r="E63" s="133"/>
      <c r="F63" s="134"/>
      <c r="G63" s="91"/>
      <c r="H63" s="31"/>
      <c r="I63" s="76"/>
      <c r="J63" s="103"/>
      <c r="K63" s="103"/>
      <c r="L63" s="103"/>
      <c r="M63" s="103"/>
    </row>
    <row r="64" spans="1:13" ht="39" customHeight="1" x14ac:dyDescent="0.25">
      <c r="A64" s="29"/>
      <c r="B64" s="29"/>
      <c r="D64" s="23"/>
      <c r="E64" s="133"/>
      <c r="F64" s="134"/>
      <c r="G64" s="91"/>
      <c r="H64" s="31"/>
      <c r="I64" s="76"/>
      <c r="J64" s="103"/>
      <c r="K64" s="103"/>
      <c r="L64" s="103"/>
      <c r="M64" s="103"/>
    </row>
    <row r="65" spans="1:13" ht="32.25" customHeight="1" x14ac:dyDescent="0.25">
      <c r="A65" s="29"/>
      <c r="B65" s="29"/>
      <c r="D65" s="23"/>
      <c r="E65" s="133"/>
      <c r="F65" s="134"/>
      <c r="G65" s="91"/>
      <c r="H65" s="31"/>
      <c r="I65" s="76"/>
      <c r="J65" s="103"/>
      <c r="K65" s="103"/>
      <c r="L65" s="103"/>
      <c r="M65" s="103"/>
    </row>
    <row r="66" spans="1:13" ht="32.25" customHeight="1" x14ac:dyDescent="0.25">
      <c r="A66" s="29"/>
      <c r="B66" s="29"/>
      <c r="D66" s="23"/>
      <c r="E66" s="133"/>
      <c r="F66" s="134"/>
      <c r="G66" s="91"/>
      <c r="H66" s="31"/>
      <c r="I66" s="76"/>
      <c r="J66" s="103"/>
      <c r="K66" s="103"/>
      <c r="L66" s="103"/>
      <c r="M66" s="103"/>
    </row>
    <row r="67" spans="1:13" ht="21.75" customHeight="1" x14ac:dyDescent="0.25">
      <c r="A67" s="29"/>
      <c r="B67" s="29"/>
      <c r="D67" s="23"/>
      <c r="E67" s="129"/>
      <c r="F67" s="134"/>
      <c r="G67" s="91"/>
      <c r="H67" s="31"/>
      <c r="I67" s="76"/>
      <c r="J67" s="103"/>
      <c r="K67" s="103"/>
      <c r="L67" s="103"/>
      <c r="M67" s="103"/>
    </row>
    <row r="68" spans="1:13" ht="21" x14ac:dyDescent="0.25">
      <c r="A68" s="106" t="s">
        <v>407</v>
      </c>
      <c r="B68" s="106"/>
      <c r="C68" s="12"/>
      <c r="D68" s="13"/>
      <c r="E68" s="131"/>
      <c r="F68" s="132"/>
      <c r="G68" s="89"/>
      <c r="H68" s="26"/>
      <c r="I68" s="74"/>
      <c r="J68" s="14"/>
      <c r="K68" s="14"/>
      <c r="L68" s="14"/>
      <c r="M68" s="14"/>
    </row>
    <row r="69" spans="1:13" ht="51" x14ac:dyDescent="0.25">
      <c r="A69" s="15" t="s">
        <v>0</v>
      </c>
      <c r="B69" s="16" t="s">
        <v>1</v>
      </c>
      <c r="C69" s="16" t="s">
        <v>241</v>
      </c>
      <c r="D69" s="17" t="s">
        <v>229</v>
      </c>
      <c r="E69" s="128" t="s">
        <v>368</v>
      </c>
      <c r="F69" s="85" t="s">
        <v>365</v>
      </c>
      <c r="G69" s="85" t="s">
        <v>372</v>
      </c>
      <c r="H69" s="27"/>
      <c r="I69" s="75" t="s">
        <v>373</v>
      </c>
      <c r="J69" s="17" t="s">
        <v>403</v>
      </c>
      <c r="K69" s="19"/>
      <c r="L69" s="20" t="s">
        <v>391</v>
      </c>
      <c r="M69" s="20" t="s">
        <v>392</v>
      </c>
    </row>
    <row r="70" spans="1:13" ht="45.75" customHeight="1" x14ac:dyDescent="0.25">
      <c r="A70" s="29" t="s">
        <v>30</v>
      </c>
      <c r="B70" s="22" t="s">
        <v>31</v>
      </c>
      <c r="C70" s="22" t="s">
        <v>275</v>
      </c>
      <c r="D70" s="23">
        <v>171.98</v>
      </c>
      <c r="E70" s="133" t="s">
        <v>235</v>
      </c>
      <c r="F70" s="134" t="s">
        <v>15</v>
      </c>
      <c r="G70" s="91">
        <v>12</v>
      </c>
      <c r="H70" s="31">
        <v>0.05</v>
      </c>
      <c r="I70" s="84">
        <v>14.331666666666665</v>
      </c>
      <c r="J70" s="103"/>
      <c r="K70" s="103"/>
      <c r="L70" s="68">
        <v>0</v>
      </c>
      <c r="M70" s="25">
        <f>L70*D70</f>
        <v>0</v>
      </c>
    </row>
    <row r="71" spans="1:13" ht="45.75" customHeight="1" x14ac:dyDescent="0.25">
      <c r="A71" s="29" t="s">
        <v>32</v>
      </c>
      <c r="B71" s="22" t="s">
        <v>33</v>
      </c>
      <c r="C71" s="22" t="s">
        <v>276</v>
      </c>
      <c r="D71" s="23">
        <v>179.58</v>
      </c>
      <c r="E71" s="133" t="s">
        <v>235</v>
      </c>
      <c r="F71" s="134" t="s">
        <v>139</v>
      </c>
      <c r="G71" s="91">
        <v>12</v>
      </c>
      <c r="H71" s="31">
        <v>0.05</v>
      </c>
      <c r="I71" s="84">
        <v>14.965000000000002</v>
      </c>
      <c r="J71" s="103"/>
      <c r="K71" s="103"/>
      <c r="L71" s="68">
        <v>0</v>
      </c>
      <c r="M71" s="25">
        <f>L71*D71</f>
        <v>0</v>
      </c>
    </row>
    <row r="72" spans="1:13" ht="45.75" customHeight="1" x14ac:dyDescent="0.25">
      <c r="A72" s="29" t="s">
        <v>34</v>
      </c>
      <c r="B72" s="22" t="s">
        <v>285</v>
      </c>
      <c r="C72" s="33" t="s">
        <v>369</v>
      </c>
      <c r="D72" s="23">
        <v>235.54</v>
      </c>
      <c r="E72" s="133" t="s">
        <v>235</v>
      </c>
      <c r="F72" s="134" t="s">
        <v>139</v>
      </c>
      <c r="G72" s="91">
        <v>11</v>
      </c>
      <c r="H72" s="31">
        <v>0.05</v>
      </c>
      <c r="I72" s="84">
        <v>21.41272727272727</v>
      </c>
      <c r="J72" s="103"/>
      <c r="K72" s="103"/>
      <c r="L72" s="68">
        <v>0</v>
      </c>
      <c r="M72" s="25">
        <f>L72*D72</f>
        <v>0</v>
      </c>
    </row>
    <row r="73" spans="1:13" ht="45.75" customHeight="1" x14ac:dyDescent="0.25">
      <c r="A73" s="29" t="s">
        <v>35</v>
      </c>
      <c r="B73" s="22" t="s">
        <v>286</v>
      </c>
      <c r="C73" s="22" t="s">
        <v>277</v>
      </c>
      <c r="D73" s="23">
        <v>455.43</v>
      </c>
      <c r="E73" s="133" t="s">
        <v>7</v>
      </c>
      <c r="F73" s="134" t="s">
        <v>430</v>
      </c>
      <c r="G73" s="91">
        <v>27</v>
      </c>
      <c r="H73" s="31">
        <v>0.05</v>
      </c>
      <c r="I73" s="84">
        <v>18.554555555555559</v>
      </c>
      <c r="J73" s="103"/>
      <c r="K73" s="103"/>
      <c r="L73" s="68">
        <v>0</v>
      </c>
      <c r="M73" s="25">
        <f>L73*D73*1.1</f>
        <v>0</v>
      </c>
    </row>
    <row r="74" spans="1:13" ht="45.75" customHeight="1" x14ac:dyDescent="0.25">
      <c r="A74" s="29" t="s">
        <v>36</v>
      </c>
      <c r="B74" s="22" t="s">
        <v>236</v>
      </c>
      <c r="C74" s="22" t="s">
        <v>278</v>
      </c>
      <c r="D74" s="23">
        <v>315.12</v>
      </c>
      <c r="E74" s="133" t="s">
        <v>235</v>
      </c>
      <c r="F74" s="134" t="s">
        <v>431</v>
      </c>
      <c r="G74" s="91">
        <v>10</v>
      </c>
      <c r="H74" s="31">
        <v>0.05</v>
      </c>
      <c r="I74" s="84">
        <v>31.512</v>
      </c>
      <c r="J74" s="103"/>
      <c r="K74" s="103"/>
      <c r="L74" s="68">
        <v>0</v>
      </c>
      <c r="M74" s="25">
        <f t="shared" ref="M74:M80" si="1">L74*D74</f>
        <v>0</v>
      </c>
    </row>
    <row r="75" spans="1:13" s="36" customFormat="1" ht="45.75" customHeight="1" x14ac:dyDescent="0.25">
      <c r="A75" s="29" t="s">
        <v>37</v>
      </c>
      <c r="B75" s="22" t="s">
        <v>287</v>
      </c>
      <c r="C75" s="22" t="s">
        <v>279</v>
      </c>
      <c r="D75" s="23">
        <v>359.61</v>
      </c>
      <c r="E75" s="133" t="s">
        <v>235</v>
      </c>
      <c r="F75" s="136" t="s">
        <v>432</v>
      </c>
      <c r="G75" s="92">
        <v>8</v>
      </c>
      <c r="H75" s="34">
        <v>0.05</v>
      </c>
      <c r="I75" s="84">
        <v>44.951250000000002</v>
      </c>
      <c r="J75" s="35"/>
      <c r="K75" s="35"/>
      <c r="L75" s="71">
        <v>0</v>
      </c>
      <c r="M75" s="25">
        <f t="shared" si="1"/>
        <v>0</v>
      </c>
    </row>
    <row r="76" spans="1:13" ht="45.75" customHeight="1" x14ac:dyDescent="0.25">
      <c r="A76" s="29" t="s">
        <v>38</v>
      </c>
      <c r="B76" s="22" t="s">
        <v>288</v>
      </c>
      <c r="C76" s="22" t="s">
        <v>280</v>
      </c>
      <c r="D76" s="23">
        <v>530.08000000000004</v>
      </c>
      <c r="E76" s="133" t="s">
        <v>235</v>
      </c>
      <c r="F76" s="134" t="s">
        <v>15</v>
      </c>
      <c r="G76" s="91">
        <v>12</v>
      </c>
      <c r="H76" s="31">
        <v>0.05</v>
      </c>
      <c r="I76" s="84">
        <v>44.173333333333339</v>
      </c>
      <c r="J76" s="103"/>
      <c r="K76" s="103"/>
      <c r="L76" s="68">
        <v>0</v>
      </c>
      <c r="M76" s="25">
        <f t="shared" si="1"/>
        <v>0</v>
      </c>
    </row>
    <row r="77" spans="1:13" ht="45.75" customHeight="1" x14ac:dyDescent="0.25">
      <c r="A77" s="29" t="s">
        <v>39</v>
      </c>
      <c r="B77" s="22" t="s">
        <v>289</v>
      </c>
      <c r="C77" s="22" t="s">
        <v>281</v>
      </c>
      <c r="D77" s="23">
        <v>235.24</v>
      </c>
      <c r="E77" s="133" t="s">
        <v>235</v>
      </c>
      <c r="F77" s="134" t="s">
        <v>15</v>
      </c>
      <c r="G77" s="91">
        <v>12</v>
      </c>
      <c r="H77" s="31">
        <v>0.05</v>
      </c>
      <c r="I77" s="84">
        <v>19.603333333333335</v>
      </c>
      <c r="J77" s="103"/>
      <c r="K77" s="103"/>
      <c r="L77" s="68">
        <v>0</v>
      </c>
      <c r="M77" s="25">
        <f t="shared" si="1"/>
        <v>0</v>
      </c>
    </row>
    <row r="78" spans="1:13" s="36" customFormat="1" ht="45.75" customHeight="1" x14ac:dyDescent="0.25">
      <c r="A78" s="37" t="s">
        <v>40</v>
      </c>
      <c r="B78" s="38" t="s">
        <v>41</v>
      </c>
      <c r="C78" s="22" t="s">
        <v>282</v>
      </c>
      <c r="D78" s="23">
        <v>174.74</v>
      </c>
      <c r="E78" s="133" t="s">
        <v>235</v>
      </c>
      <c r="F78" s="136" t="s">
        <v>433</v>
      </c>
      <c r="G78" s="92">
        <v>7</v>
      </c>
      <c r="H78" s="34">
        <v>0.05</v>
      </c>
      <c r="I78" s="84">
        <v>24.962857142857143</v>
      </c>
      <c r="J78" s="35"/>
      <c r="K78" s="35"/>
      <c r="L78" s="71">
        <v>0</v>
      </c>
      <c r="M78" s="25">
        <f t="shared" si="1"/>
        <v>0</v>
      </c>
    </row>
    <row r="79" spans="1:13" ht="45.75" customHeight="1" x14ac:dyDescent="0.25">
      <c r="A79" s="29" t="s">
        <v>42</v>
      </c>
      <c r="B79" s="22" t="s">
        <v>43</v>
      </c>
      <c r="C79" s="22" t="s">
        <v>283</v>
      </c>
      <c r="D79" s="23">
        <v>127.59</v>
      </c>
      <c r="E79" s="133" t="s">
        <v>235</v>
      </c>
      <c r="F79" s="134" t="s">
        <v>422</v>
      </c>
      <c r="G79" s="91">
        <v>3</v>
      </c>
      <c r="H79" s="31">
        <v>0.05</v>
      </c>
      <c r="I79" s="84">
        <v>42.53</v>
      </c>
      <c r="J79" s="103"/>
      <c r="K79" s="103"/>
      <c r="L79" s="68">
        <v>0</v>
      </c>
      <c r="M79" s="25">
        <f t="shared" si="1"/>
        <v>0</v>
      </c>
    </row>
    <row r="80" spans="1:13" ht="39.75" customHeight="1" x14ac:dyDescent="0.25">
      <c r="A80" s="29" t="s">
        <v>44</v>
      </c>
      <c r="B80" s="22" t="s">
        <v>290</v>
      </c>
      <c r="C80" s="22" t="s">
        <v>284</v>
      </c>
      <c r="D80" s="23">
        <v>169.05</v>
      </c>
      <c r="E80" s="133" t="s">
        <v>235</v>
      </c>
      <c r="F80" s="134" t="s">
        <v>432</v>
      </c>
      <c r="G80" s="91">
        <v>8</v>
      </c>
      <c r="H80" s="31">
        <v>0.05</v>
      </c>
      <c r="I80" s="84">
        <v>21.131250000000001</v>
      </c>
      <c r="J80" s="103"/>
      <c r="K80" s="103"/>
      <c r="L80" s="68">
        <v>0</v>
      </c>
      <c r="M80" s="25">
        <f t="shared" si="1"/>
        <v>0</v>
      </c>
    </row>
    <row r="81" spans="1:13" ht="21" x14ac:dyDescent="0.25">
      <c r="A81" s="106" t="s">
        <v>408</v>
      </c>
      <c r="B81" s="106"/>
      <c r="C81" s="12"/>
      <c r="D81" s="13"/>
      <c r="E81" s="131"/>
      <c r="F81" s="132"/>
      <c r="G81" s="89"/>
      <c r="H81" s="26"/>
      <c r="I81" s="74"/>
      <c r="J81" s="14"/>
      <c r="K81" s="14"/>
      <c r="L81" s="14"/>
      <c r="M81" s="14"/>
    </row>
    <row r="82" spans="1:13" ht="51" x14ac:dyDescent="0.25">
      <c r="A82" s="15" t="s">
        <v>0</v>
      </c>
      <c r="B82" s="16" t="s">
        <v>1</v>
      </c>
      <c r="C82" s="16" t="s">
        <v>241</v>
      </c>
      <c r="D82" s="17" t="s">
        <v>229</v>
      </c>
      <c r="E82" s="128" t="s">
        <v>368</v>
      </c>
      <c r="F82" s="85" t="s">
        <v>365</v>
      </c>
      <c r="G82" s="85" t="s">
        <v>372</v>
      </c>
      <c r="H82" s="27"/>
      <c r="I82" s="75" t="s">
        <v>373</v>
      </c>
      <c r="J82" s="17" t="s">
        <v>403</v>
      </c>
      <c r="K82" s="19"/>
      <c r="L82" s="20" t="s">
        <v>391</v>
      </c>
      <c r="M82" s="20" t="s">
        <v>392</v>
      </c>
    </row>
    <row r="83" spans="1:13" ht="21.75" customHeight="1" x14ac:dyDescent="0.25">
      <c r="A83" s="29" t="s">
        <v>45</v>
      </c>
      <c r="B83" s="22" t="s">
        <v>291</v>
      </c>
      <c r="C83" s="22" t="s">
        <v>191</v>
      </c>
      <c r="D83" s="23">
        <v>100.24</v>
      </c>
      <c r="E83" s="133" t="s">
        <v>7</v>
      </c>
      <c r="F83" s="134" t="s">
        <v>8</v>
      </c>
      <c r="G83" s="91">
        <v>40</v>
      </c>
      <c r="H83" s="31">
        <v>0.05</v>
      </c>
      <c r="I83" s="84">
        <v>5.0119999999999996</v>
      </c>
      <c r="J83" s="103"/>
      <c r="K83" s="103"/>
      <c r="L83" s="69">
        <v>0</v>
      </c>
      <c r="M83" s="39">
        <f>D83*L83*2</f>
        <v>0</v>
      </c>
    </row>
    <row r="84" spans="1:13" ht="21.75" customHeight="1" x14ac:dyDescent="0.25">
      <c r="A84" s="29" t="s">
        <v>46</v>
      </c>
      <c r="B84" s="22" t="s">
        <v>292</v>
      </c>
      <c r="C84" s="22" t="s">
        <v>192</v>
      </c>
      <c r="D84" s="23">
        <v>108.16</v>
      </c>
      <c r="E84" s="133" t="s">
        <v>235</v>
      </c>
      <c r="F84" s="134" t="s">
        <v>15</v>
      </c>
      <c r="G84" s="91">
        <v>10</v>
      </c>
      <c r="H84" s="31">
        <v>0.05</v>
      </c>
      <c r="I84" s="84">
        <v>10.815999999999999</v>
      </c>
      <c r="J84" s="103"/>
      <c r="K84" s="103"/>
      <c r="L84" s="68">
        <v>0</v>
      </c>
      <c r="M84" s="25">
        <f>L84*D84</f>
        <v>0</v>
      </c>
    </row>
    <row r="85" spans="1:13" ht="21.75" customHeight="1" x14ac:dyDescent="0.25">
      <c r="A85" s="29" t="s">
        <v>47</v>
      </c>
      <c r="B85" s="22" t="s">
        <v>293</v>
      </c>
      <c r="C85" s="22" t="s">
        <v>193</v>
      </c>
      <c r="D85" s="23">
        <v>100.72</v>
      </c>
      <c r="E85" s="133" t="s">
        <v>235</v>
      </c>
      <c r="F85" s="134" t="s">
        <v>15</v>
      </c>
      <c r="G85" s="91">
        <v>10</v>
      </c>
      <c r="H85" s="31">
        <v>0.05</v>
      </c>
      <c r="I85" s="84">
        <v>10.071999999999999</v>
      </c>
      <c r="J85" s="103"/>
      <c r="K85" s="103"/>
      <c r="L85" s="68">
        <v>0</v>
      </c>
      <c r="M85" s="25">
        <f>L85*D85</f>
        <v>0</v>
      </c>
    </row>
    <row r="86" spans="1:13" ht="21.75" customHeight="1" x14ac:dyDescent="0.25">
      <c r="A86" s="29" t="s">
        <v>48</v>
      </c>
      <c r="B86" s="22" t="s">
        <v>294</v>
      </c>
      <c r="C86" s="22" t="s">
        <v>194</v>
      </c>
      <c r="D86" s="23">
        <v>84.88</v>
      </c>
      <c r="E86" s="133" t="s">
        <v>7</v>
      </c>
      <c r="F86" s="134" t="s">
        <v>434</v>
      </c>
      <c r="G86" s="91">
        <v>30</v>
      </c>
      <c r="H86" s="31">
        <v>0.05</v>
      </c>
      <c r="I86" s="84">
        <v>4.2439999999999998</v>
      </c>
      <c r="J86" s="103"/>
      <c r="K86" s="103"/>
      <c r="L86" s="69">
        <v>0</v>
      </c>
      <c r="M86" s="39">
        <f>D86*L86*1.5</f>
        <v>0</v>
      </c>
    </row>
    <row r="87" spans="1:13" ht="21.75" customHeight="1" x14ac:dyDescent="0.25">
      <c r="A87" s="29" t="s">
        <v>49</v>
      </c>
      <c r="B87" s="22" t="s">
        <v>295</v>
      </c>
      <c r="C87" s="22" t="s">
        <v>195</v>
      </c>
      <c r="D87" s="23">
        <v>89.63</v>
      </c>
      <c r="E87" s="133" t="s">
        <v>7</v>
      </c>
      <c r="F87" s="134" t="s">
        <v>434</v>
      </c>
      <c r="G87" s="91">
        <v>30</v>
      </c>
      <c r="H87" s="31">
        <v>0.05</v>
      </c>
      <c r="I87" s="84">
        <v>4.4814999999999996</v>
      </c>
      <c r="J87" s="103"/>
      <c r="K87" s="103"/>
      <c r="L87" s="68">
        <v>0</v>
      </c>
      <c r="M87" s="39">
        <f>D87*L87*1.5</f>
        <v>0</v>
      </c>
    </row>
    <row r="88" spans="1:13" ht="21.75" customHeight="1" x14ac:dyDescent="0.25">
      <c r="A88" s="29"/>
      <c r="B88" s="29"/>
      <c r="D88" s="23"/>
      <c r="E88" s="133"/>
      <c r="F88" s="134"/>
      <c r="G88" s="91"/>
      <c r="H88" s="31"/>
      <c r="I88" s="76"/>
      <c r="J88" s="103"/>
      <c r="K88" s="103"/>
      <c r="L88" s="103"/>
      <c r="M88" s="103"/>
    </row>
    <row r="89" spans="1:13" ht="21" x14ac:dyDescent="0.25">
      <c r="A89" s="106" t="s">
        <v>409</v>
      </c>
      <c r="B89" s="106"/>
      <c r="C89" s="12"/>
      <c r="D89" s="13"/>
      <c r="E89" s="131"/>
      <c r="F89" s="132"/>
      <c r="G89" s="89"/>
      <c r="H89" s="26"/>
      <c r="I89" s="74"/>
      <c r="J89" s="14"/>
      <c r="K89" s="14"/>
      <c r="L89" s="14"/>
      <c r="M89" s="14"/>
    </row>
    <row r="90" spans="1:13" ht="51" x14ac:dyDescent="0.25">
      <c r="A90" s="15" t="s">
        <v>0</v>
      </c>
      <c r="B90" s="16" t="s">
        <v>1</v>
      </c>
      <c r="C90" s="16" t="s">
        <v>241</v>
      </c>
      <c r="D90" s="17" t="s">
        <v>229</v>
      </c>
      <c r="E90" s="128" t="s">
        <v>368</v>
      </c>
      <c r="F90" s="85" t="s">
        <v>365</v>
      </c>
      <c r="G90" s="85" t="s">
        <v>372</v>
      </c>
      <c r="H90" s="27"/>
      <c r="I90" s="75" t="s">
        <v>373</v>
      </c>
      <c r="J90" s="17" t="s">
        <v>403</v>
      </c>
      <c r="K90" s="19"/>
      <c r="L90" s="20" t="s">
        <v>391</v>
      </c>
      <c r="M90" s="20" t="s">
        <v>392</v>
      </c>
    </row>
    <row r="91" spans="1:13" ht="27" customHeight="1" x14ac:dyDescent="0.25">
      <c r="A91" s="29" t="s">
        <v>50</v>
      </c>
      <c r="B91" s="22" t="s">
        <v>296</v>
      </c>
      <c r="C91" s="22" t="s">
        <v>196</v>
      </c>
      <c r="D91" s="23">
        <v>130.53</v>
      </c>
      <c r="E91" s="133" t="s">
        <v>7</v>
      </c>
      <c r="F91" s="134" t="s">
        <v>435</v>
      </c>
      <c r="G91" s="91">
        <v>23</v>
      </c>
      <c r="H91" s="31">
        <v>0.05</v>
      </c>
      <c r="I91" s="84">
        <v>13.052999999999999</v>
      </c>
      <c r="J91" s="103"/>
      <c r="K91" s="103"/>
      <c r="L91" s="69">
        <v>0</v>
      </c>
      <c r="M91" s="39">
        <f>D91*L91*2.3</f>
        <v>0</v>
      </c>
    </row>
    <row r="92" spans="1:13" ht="29.25" customHeight="1" x14ac:dyDescent="0.25">
      <c r="A92" s="29" t="s">
        <v>51</v>
      </c>
      <c r="B92" s="22" t="s">
        <v>297</v>
      </c>
      <c r="C92" s="22" t="s">
        <v>200</v>
      </c>
      <c r="D92" s="23">
        <v>115.24</v>
      </c>
      <c r="E92" s="133" t="s">
        <v>7</v>
      </c>
      <c r="F92" s="134" t="s">
        <v>436</v>
      </c>
      <c r="G92" s="91">
        <v>25</v>
      </c>
      <c r="H92" s="31">
        <v>0.05</v>
      </c>
      <c r="I92" s="84">
        <v>11.523999999999999</v>
      </c>
      <c r="J92" s="103"/>
      <c r="K92" s="103"/>
      <c r="L92" s="68">
        <v>0</v>
      </c>
      <c r="M92" s="39">
        <f>D92*L92*2.5</f>
        <v>0</v>
      </c>
    </row>
    <row r="93" spans="1:13" ht="39.75" customHeight="1" x14ac:dyDescent="0.25">
      <c r="A93" s="29" t="s">
        <v>52</v>
      </c>
      <c r="B93" s="22" t="s">
        <v>298</v>
      </c>
      <c r="C93" s="22" t="s">
        <v>201</v>
      </c>
      <c r="D93" s="23">
        <v>126.86</v>
      </c>
      <c r="E93" s="133" t="s">
        <v>7</v>
      </c>
      <c r="F93" s="134" t="s">
        <v>436</v>
      </c>
      <c r="G93" s="91">
        <v>25</v>
      </c>
      <c r="H93" s="31">
        <v>0.05</v>
      </c>
      <c r="I93" s="84">
        <v>12.686</v>
      </c>
      <c r="J93" s="103"/>
      <c r="K93" s="103"/>
      <c r="L93" s="68">
        <v>0</v>
      </c>
      <c r="M93" s="39">
        <f>D93*L93*2.5</f>
        <v>0</v>
      </c>
    </row>
    <row r="94" spans="1:13" ht="39.75" customHeight="1" x14ac:dyDescent="0.25">
      <c r="A94" s="29" t="s">
        <v>53</v>
      </c>
      <c r="B94" s="22" t="s">
        <v>299</v>
      </c>
      <c r="C94" s="22" t="s">
        <v>197</v>
      </c>
      <c r="D94" s="23">
        <v>153.27000000000001</v>
      </c>
      <c r="E94" s="133" t="s">
        <v>7</v>
      </c>
      <c r="F94" s="134" t="s">
        <v>435</v>
      </c>
      <c r="G94" s="91">
        <v>23</v>
      </c>
      <c r="H94" s="31">
        <v>0.05</v>
      </c>
      <c r="I94" s="84">
        <v>15.327</v>
      </c>
      <c r="J94" s="103"/>
      <c r="K94" s="103"/>
      <c r="L94" s="68">
        <v>0</v>
      </c>
      <c r="M94" s="39">
        <f>D94*L94*2.3</f>
        <v>0</v>
      </c>
    </row>
    <row r="95" spans="1:13" ht="15.75" x14ac:dyDescent="0.25">
      <c r="A95" s="29"/>
      <c r="B95" s="29"/>
      <c r="D95" s="23"/>
      <c r="E95" s="133"/>
      <c r="F95" s="134"/>
      <c r="G95" s="91"/>
      <c r="H95" s="31"/>
      <c r="I95" s="76"/>
      <c r="J95" s="103"/>
      <c r="K95" s="103"/>
      <c r="L95" s="103"/>
      <c r="M95" s="103"/>
    </row>
    <row r="96" spans="1:13" ht="15.75" x14ac:dyDescent="0.25">
      <c r="A96" s="29"/>
      <c r="B96" s="29"/>
      <c r="D96" s="23"/>
      <c r="E96" s="133"/>
      <c r="F96" s="134"/>
      <c r="G96" s="91"/>
      <c r="H96" s="31"/>
      <c r="I96" s="76"/>
      <c r="J96" s="103"/>
      <c r="K96" s="103"/>
      <c r="L96" s="103"/>
      <c r="M96" s="103"/>
    </row>
    <row r="97" spans="1:13" ht="15.75" x14ac:dyDescent="0.25">
      <c r="A97" s="29"/>
      <c r="B97" s="29"/>
      <c r="D97" s="23"/>
      <c r="E97" s="133"/>
      <c r="F97" s="134"/>
      <c r="G97" s="91"/>
      <c r="H97" s="31"/>
      <c r="I97" s="76"/>
      <c r="J97" s="103"/>
      <c r="K97" s="103"/>
      <c r="L97" s="103"/>
      <c r="M97" s="103"/>
    </row>
    <row r="98" spans="1:13" ht="15.75" x14ac:dyDescent="0.25">
      <c r="A98" s="29"/>
      <c r="B98" s="29"/>
      <c r="D98" s="23"/>
      <c r="E98" s="133"/>
      <c r="F98" s="134"/>
      <c r="G98" s="91"/>
      <c r="H98" s="31"/>
      <c r="I98" s="76"/>
      <c r="J98" s="103"/>
      <c r="K98" s="103"/>
      <c r="L98" s="103"/>
      <c r="M98" s="103"/>
    </row>
    <row r="99" spans="1:13" ht="15.75" x14ac:dyDescent="0.25">
      <c r="A99" s="29"/>
      <c r="B99" s="29"/>
      <c r="D99" s="23"/>
      <c r="E99" s="133"/>
      <c r="F99" s="134"/>
      <c r="G99" s="91"/>
      <c r="H99" s="31"/>
      <c r="I99" s="76"/>
      <c r="J99" s="103"/>
      <c r="K99" s="103"/>
      <c r="L99" s="103"/>
      <c r="M99" s="103"/>
    </row>
    <row r="100" spans="1:13" ht="15.75" x14ac:dyDescent="0.25">
      <c r="A100" s="29"/>
      <c r="B100" s="29"/>
      <c r="D100" s="23"/>
      <c r="E100" s="133"/>
      <c r="F100" s="134"/>
      <c r="G100" s="91"/>
      <c r="H100" s="31"/>
      <c r="I100" s="76"/>
      <c r="J100" s="103"/>
      <c r="K100" s="103"/>
      <c r="L100" s="103"/>
      <c r="M100" s="103"/>
    </row>
    <row r="101" spans="1:13" ht="15.75" x14ac:dyDescent="0.25">
      <c r="A101" s="29"/>
      <c r="B101" s="29"/>
      <c r="D101" s="23"/>
      <c r="E101" s="133"/>
      <c r="F101" s="134"/>
      <c r="G101" s="91"/>
      <c r="H101" s="31"/>
      <c r="I101" s="76"/>
      <c r="J101" s="103"/>
      <c r="K101" s="103"/>
      <c r="L101" s="103"/>
      <c r="M101" s="103"/>
    </row>
    <row r="102" spans="1:13" ht="15.75" x14ac:dyDescent="0.25">
      <c r="A102" s="29"/>
      <c r="B102" s="29"/>
      <c r="D102" s="23"/>
      <c r="E102" s="133"/>
      <c r="F102" s="134"/>
      <c r="G102" s="91"/>
      <c r="H102" s="31"/>
      <c r="I102" s="76"/>
      <c r="J102" s="103"/>
      <c r="K102" s="103"/>
      <c r="L102" s="103"/>
      <c r="M102" s="103"/>
    </row>
    <row r="103" spans="1:13" ht="57" customHeight="1" x14ac:dyDescent="0.25">
      <c r="A103" s="29"/>
      <c r="B103" s="29"/>
      <c r="D103" s="23"/>
      <c r="E103" s="133"/>
      <c r="F103" s="134"/>
      <c r="G103" s="91"/>
      <c r="H103" s="31"/>
      <c r="I103" s="76"/>
      <c r="J103" s="103"/>
      <c r="K103" s="103"/>
      <c r="L103" s="103"/>
      <c r="M103" s="103"/>
    </row>
    <row r="104" spans="1:13" ht="21" x14ac:dyDescent="0.25">
      <c r="A104" s="106" t="s">
        <v>410</v>
      </c>
      <c r="B104" s="106"/>
      <c r="C104" s="12"/>
      <c r="D104" s="13"/>
      <c r="E104" s="131"/>
      <c r="F104" s="132"/>
      <c r="G104" s="89"/>
      <c r="H104" s="26"/>
      <c r="I104" s="74"/>
      <c r="J104" s="14"/>
      <c r="K104" s="14"/>
      <c r="L104" s="14"/>
      <c r="M104" s="14"/>
    </row>
    <row r="105" spans="1:13" ht="51" x14ac:dyDescent="0.25">
      <c r="A105" s="15" t="s">
        <v>0</v>
      </c>
      <c r="B105" s="16" t="s">
        <v>1</v>
      </c>
      <c r="C105" s="16" t="s">
        <v>241</v>
      </c>
      <c r="D105" s="17" t="s">
        <v>229</v>
      </c>
      <c r="E105" s="128" t="s">
        <v>368</v>
      </c>
      <c r="F105" s="85" t="s">
        <v>365</v>
      </c>
      <c r="G105" s="85" t="s">
        <v>372</v>
      </c>
      <c r="H105" s="27"/>
      <c r="I105" s="75" t="s">
        <v>373</v>
      </c>
      <c r="J105" s="17" t="s">
        <v>403</v>
      </c>
      <c r="K105" s="19"/>
      <c r="L105" s="20" t="s">
        <v>391</v>
      </c>
      <c r="M105" s="20" t="s">
        <v>392</v>
      </c>
    </row>
    <row r="106" spans="1:13" ht="28.5" customHeight="1" x14ac:dyDescent="0.25">
      <c r="A106" s="29" t="s">
        <v>54</v>
      </c>
      <c r="B106" s="32" t="s">
        <v>300</v>
      </c>
      <c r="C106" s="32" t="s">
        <v>301</v>
      </c>
      <c r="D106" s="23">
        <v>25.27</v>
      </c>
      <c r="E106" s="133" t="s">
        <v>235</v>
      </c>
      <c r="F106" s="134" t="s">
        <v>428</v>
      </c>
      <c r="G106" s="91">
        <v>1</v>
      </c>
      <c r="H106" s="31">
        <v>0.08</v>
      </c>
      <c r="I106" s="84">
        <v>25.27</v>
      </c>
      <c r="J106" s="103"/>
      <c r="K106" s="103"/>
      <c r="L106" s="68">
        <v>0</v>
      </c>
      <c r="M106" s="25">
        <f>L106*D106</f>
        <v>0</v>
      </c>
    </row>
    <row r="107" spans="1:13" ht="36" customHeight="1" x14ac:dyDescent="0.25">
      <c r="A107" s="29"/>
      <c r="B107" s="29"/>
      <c r="C107" s="29"/>
      <c r="D107" s="29"/>
      <c r="E107" s="137"/>
      <c r="F107" s="134"/>
      <c r="G107" s="91"/>
      <c r="H107" s="31"/>
      <c r="I107" s="84"/>
      <c r="J107" s="103"/>
      <c r="K107" s="103"/>
      <c r="L107" s="103"/>
      <c r="M107" s="103"/>
    </row>
    <row r="108" spans="1:13" ht="36" customHeight="1" x14ac:dyDescent="0.25">
      <c r="A108" s="29"/>
      <c r="B108" s="29"/>
      <c r="C108" s="29"/>
      <c r="D108" s="29"/>
      <c r="E108" s="137"/>
      <c r="F108" s="134"/>
      <c r="G108" s="91"/>
      <c r="H108" s="31"/>
      <c r="I108" s="84"/>
      <c r="J108" s="103"/>
      <c r="K108" s="103"/>
      <c r="L108" s="103"/>
      <c r="M108" s="103"/>
    </row>
    <row r="109" spans="1:13" ht="36" customHeight="1" x14ac:dyDescent="0.25">
      <c r="A109" s="29"/>
      <c r="B109" s="29"/>
      <c r="C109" s="29"/>
      <c r="D109" s="29"/>
      <c r="E109" s="137"/>
      <c r="F109" s="134"/>
      <c r="G109" s="91"/>
      <c r="H109" s="31"/>
      <c r="I109" s="84"/>
      <c r="J109" s="103"/>
      <c r="K109" s="103"/>
      <c r="L109" s="103"/>
      <c r="M109" s="103"/>
    </row>
    <row r="110" spans="1:13" ht="36" customHeight="1" x14ac:dyDescent="0.25">
      <c r="A110" s="29"/>
      <c r="B110" s="29"/>
      <c r="C110" s="29"/>
      <c r="D110" s="29"/>
      <c r="E110" s="137"/>
      <c r="F110" s="134"/>
      <c r="G110" s="91"/>
      <c r="H110" s="31"/>
      <c r="I110" s="84"/>
      <c r="J110" s="103"/>
      <c r="K110" s="103"/>
      <c r="L110" s="103"/>
      <c r="M110" s="103"/>
    </row>
    <row r="111" spans="1:13" ht="36" customHeight="1" x14ac:dyDescent="0.25">
      <c r="A111" s="29"/>
      <c r="B111" s="29"/>
      <c r="C111" s="29"/>
      <c r="D111" s="29"/>
      <c r="E111" s="137"/>
      <c r="F111" s="134"/>
      <c r="G111" s="91"/>
      <c r="H111" s="31"/>
      <c r="I111" s="84"/>
      <c r="J111" s="103"/>
      <c r="K111" s="103"/>
      <c r="L111" s="103"/>
      <c r="M111" s="103"/>
    </row>
    <row r="112" spans="1:13" ht="7.5" customHeight="1" x14ac:dyDescent="0.25">
      <c r="A112" s="21"/>
      <c r="B112" s="21"/>
      <c r="D112" s="28"/>
      <c r="E112" s="135"/>
      <c r="F112" s="130"/>
      <c r="G112" s="90"/>
      <c r="H112" s="24"/>
      <c r="I112" s="76"/>
      <c r="J112" s="103"/>
      <c r="K112" s="103"/>
      <c r="L112" s="103"/>
      <c r="M112" s="103"/>
    </row>
    <row r="113" spans="1:13" ht="21" x14ac:dyDescent="0.25">
      <c r="A113" s="106" t="s">
        <v>411</v>
      </c>
      <c r="B113" s="106"/>
      <c r="C113" s="12"/>
      <c r="D113" s="13"/>
      <c r="E113" s="131"/>
      <c r="F113" s="132"/>
      <c r="G113" s="89"/>
      <c r="H113" s="26"/>
      <c r="I113" s="74"/>
      <c r="J113" s="14"/>
      <c r="K113" s="14"/>
      <c r="L113" s="14"/>
      <c r="M113" s="14"/>
    </row>
    <row r="114" spans="1:13" ht="51" x14ac:dyDescent="0.25">
      <c r="A114" s="15" t="s">
        <v>0</v>
      </c>
      <c r="B114" s="16" t="s">
        <v>1</v>
      </c>
      <c r="C114" s="16" t="s">
        <v>241</v>
      </c>
      <c r="D114" s="17" t="s">
        <v>229</v>
      </c>
      <c r="E114" s="128" t="s">
        <v>368</v>
      </c>
      <c r="F114" s="85" t="s">
        <v>365</v>
      </c>
      <c r="G114" s="85" t="s">
        <v>372</v>
      </c>
      <c r="H114" s="27"/>
      <c r="I114" s="75" t="s">
        <v>373</v>
      </c>
      <c r="J114" s="17" t="s">
        <v>403</v>
      </c>
      <c r="K114" s="19"/>
      <c r="L114" s="20" t="s">
        <v>391</v>
      </c>
      <c r="M114" s="20" t="s">
        <v>392</v>
      </c>
    </row>
    <row r="115" spans="1:13" x14ac:dyDescent="0.25">
      <c r="A115" s="40"/>
      <c r="B115" s="40"/>
      <c r="C115" s="40"/>
      <c r="D115" s="40"/>
      <c r="E115" s="86"/>
      <c r="F115" s="86"/>
      <c r="G115" s="86"/>
      <c r="H115" s="41"/>
      <c r="I115" s="77"/>
      <c r="J115" s="40"/>
      <c r="K115" s="40"/>
      <c r="L115" s="40"/>
      <c r="M115" s="40"/>
    </row>
    <row r="116" spans="1:13" ht="44.25" customHeight="1" x14ac:dyDescent="0.25">
      <c r="A116" s="42" t="s">
        <v>56</v>
      </c>
      <c r="B116" s="22" t="s">
        <v>303</v>
      </c>
      <c r="C116" s="22" t="s">
        <v>163</v>
      </c>
      <c r="D116" s="23">
        <v>60.57</v>
      </c>
      <c r="E116" s="133" t="s">
        <v>235</v>
      </c>
      <c r="F116" s="134" t="s">
        <v>437</v>
      </c>
      <c r="G116" s="91">
        <v>6</v>
      </c>
      <c r="H116" s="31">
        <v>0.08</v>
      </c>
      <c r="I116" s="84">
        <v>10.095000000000001</v>
      </c>
      <c r="J116" s="102"/>
      <c r="K116" s="102"/>
      <c r="L116" s="68">
        <v>0</v>
      </c>
      <c r="M116" s="25">
        <f t="shared" ref="M116:M121" si="2">L116*D116</f>
        <v>0</v>
      </c>
    </row>
    <row r="117" spans="1:13" ht="44.25" customHeight="1" x14ac:dyDescent="0.25">
      <c r="A117" s="42" t="s">
        <v>57</v>
      </c>
      <c r="B117" s="22" t="s">
        <v>304</v>
      </c>
      <c r="C117" s="22" t="s">
        <v>164</v>
      </c>
      <c r="D117" s="23">
        <v>60.57</v>
      </c>
      <c r="E117" s="133" t="s">
        <v>235</v>
      </c>
      <c r="F117" s="134" t="s">
        <v>437</v>
      </c>
      <c r="G117" s="91">
        <v>6</v>
      </c>
      <c r="H117" s="31">
        <v>0.08</v>
      </c>
      <c r="I117" s="84">
        <v>10.095000000000001</v>
      </c>
      <c r="J117" s="102"/>
      <c r="K117" s="102"/>
      <c r="L117" s="68">
        <v>0</v>
      </c>
      <c r="M117" s="25">
        <f t="shared" si="2"/>
        <v>0</v>
      </c>
    </row>
    <row r="118" spans="1:13" ht="44.25" customHeight="1" x14ac:dyDescent="0.25">
      <c r="A118" s="42" t="s">
        <v>58</v>
      </c>
      <c r="B118" s="22" t="s">
        <v>305</v>
      </c>
      <c r="C118" s="22" t="s">
        <v>165</v>
      </c>
      <c r="D118" s="23">
        <v>38.35</v>
      </c>
      <c r="E118" s="133" t="s">
        <v>235</v>
      </c>
      <c r="F118" s="134" t="s">
        <v>437</v>
      </c>
      <c r="G118" s="91">
        <v>6</v>
      </c>
      <c r="H118" s="31">
        <v>0.08</v>
      </c>
      <c r="I118" s="84">
        <v>6.3916666666666666</v>
      </c>
      <c r="J118" s="102"/>
      <c r="K118" s="102"/>
      <c r="L118" s="68">
        <v>0</v>
      </c>
      <c r="M118" s="25">
        <f t="shared" si="2"/>
        <v>0</v>
      </c>
    </row>
    <row r="119" spans="1:13" ht="44.25" customHeight="1" x14ac:dyDescent="0.25">
      <c r="A119" s="42" t="s">
        <v>59</v>
      </c>
      <c r="B119" s="22" t="s">
        <v>306</v>
      </c>
      <c r="C119" s="22" t="s">
        <v>166</v>
      </c>
      <c r="D119" s="23">
        <v>66.69</v>
      </c>
      <c r="E119" s="133" t="s">
        <v>235</v>
      </c>
      <c r="F119" s="134" t="s">
        <v>437</v>
      </c>
      <c r="G119" s="91">
        <v>6</v>
      </c>
      <c r="H119" s="31">
        <v>0.08</v>
      </c>
      <c r="I119" s="84">
        <v>11.115</v>
      </c>
      <c r="J119" s="102"/>
      <c r="K119" s="102"/>
      <c r="L119" s="68">
        <v>0</v>
      </c>
      <c r="M119" s="25">
        <f t="shared" si="2"/>
        <v>0</v>
      </c>
    </row>
    <row r="120" spans="1:13" ht="44.25" customHeight="1" x14ac:dyDescent="0.25">
      <c r="A120" s="42" t="s">
        <v>60</v>
      </c>
      <c r="B120" s="22" t="s">
        <v>307</v>
      </c>
      <c r="C120" s="22" t="s">
        <v>167</v>
      </c>
      <c r="D120" s="23">
        <v>66.69</v>
      </c>
      <c r="E120" s="133" t="s">
        <v>235</v>
      </c>
      <c r="F120" s="134" t="s">
        <v>437</v>
      </c>
      <c r="G120" s="91">
        <v>6</v>
      </c>
      <c r="H120" s="31">
        <v>0.08</v>
      </c>
      <c r="I120" s="84">
        <v>11.115</v>
      </c>
      <c r="J120" s="102"/>
      <c r="L120" s="68">
        <v>0</v>
      </c>
      <c r="M120" s="25">
        <f t="shared" si="2"/>
        <v>0</v>
      </c>
    </row>
    <row r="121" spans="1:13" ht="44.25" customHeight="1" x14ac:dyDescent="0.25">
      <c r="A121" s="43" t="s">
        <v>61</v>
      </c>
      <c r="B121" s="22" t="s">
        <v>308</v>
      </c>
      <c r="C121" s="22" t="s">
        <v>168</v>
      </c>
      <c r="D121" s="23">
        <v>41.26</v>
      </c>
      <c r="E121" s="133" t="s">
        <v>235</v>
      </c>
      <c r="F121" s="134" t="s">
        <v>437</v>
      </c>
      <c r="G121" s="91">
        <v>6</v>
      </c>
      <c r="H121" s="31">
        <v>0.08</v>
      </c>
      <c r="I121" s="84">
        <v>6.876666666666666</v>
      </c>
      <c r="J121" s="102"/>
      <c r="K121" s="102"/>
      <c r="L121" s="68">
        <v>0</v>
      </c>
      <c r="M121" s="25">
        <f t="shared" si="2"/>
        <v>0</v>
      </c>
    </row>
    <row r="122" spans="1:13" ht="15.75" x14ac:dyDescent="0.25">
      <c r="A122" s="42"/>
      <c r="B122" s="42"/>
      <c r="C122" s="44"/>
      <c r="D122" s="23"/>
      <c r="E122" s="138"/>
      <c r="F122" s="130"/>
      <c r="G122" s="90"/>
      <c r="H122" s="24"/>
      <c r="I122" s="78"/>
      <c r="J122" s="102"/>
      <c r="K122" s="102"/>
      <c r="L122" s="103"/>
      <c r="M122" s="103"/>
    </row>
    <row r="123" spans="1:13" ht="21" x14ac:dyDescent="0.25">
      <c r="A123" s="106" t="s">
        <v>412</v>
      </c>
      <c r="B123" s="106"/>
      <c r="C123" s="12"/>
      <c r="D123" s="13"/>
      <c r="E123" s="131"/>
      <c r="F123" s="132"/>
      <c r="G123" s="89"/>
      <c r="H123" s="26"/>
      <c r="I123" s="74"/>
      <c r="J123" s="14"/>
      <c r="K123" s="14"/>
      <c r="L123" s="14"/>
      <c r="M123" s="14"/>
    </row>
    <row r="124" spans="1:13" ht="51" x14ac:dyDescent="0.25">
      <c r="A124" s="15" t="s">
        <v>0</v>
      </c>
      <c r="B124" s="16" t="s">
        <v>1</v>
      </c>
      <c r="C124" s="16" t="s">
        <v>241</v>
      </c>
      <c r="D124" s="17" t="s">
        <v>229</v>
      </c>
      <c r="E124" s="128" t="s">
        <v>368</v>
      </c>
      <c r="F124" s="85" t="s">
        <v>365</v>
      </c>
      <c r="G124" s="85" t="s">
        <v>372</v>
      </c>
      <c r="H124" s="27"/>
      <c r="I124" s="75" t="s">
        <v>373</v>
      </c>
      <c r="J124" s="17" t="s">
        <v>403</v>
      </c>
      <c r="K124" s="19"/>
      <c r="L124" s="20" t="s">
        <v>391</v>
      </c>
      <c r="M124" s="20" t="s">
        <v>392</v>
      </c>
    </row>
    <row r="125" spans="1:13" ht="29.25" customHeight="1" x14ac:dyDescent="0.25">
      <c r="A125" s="42" t="s">
        <v>62</v>
      </c>
      <c r="B125" s="22" t="s">
        <v>313</v>
      </c>
      <c r="C125" s="22" t="s">
        <v>158</v>
      </c>
      <c r="D125" s="23">
        <v>127.19</v>
      </c>
      <c r="E125" s="133" t="s">
        <v>235</v>
      </c>
      <c r="F125" s="134" t="s">
        <v>438</v>
      </c>
      <c r="G125" s="91">
        <v>20</v>
      </c>
      <c r="H125" s="31">
        <v>0.08</v>
      </c>
      <c r="I125" s="84">
        <v>6.3594999999999997</v>
      </c>
      <c r="J125" s="103"/>
      <c r="K125" s="103"/>
      <c r="L125" s="68">
        <v>0</v>
      </c>
      <c r="M125" s="25">
        <f>L125*D125</f>
        <v>0</v>
      </c>
    </row>
    <row r="126" spans="1:13" ht="29.25" customHeight="1" x14ac:dyDescent="0.25">
      <c r="A126" s="42" t="s">
        <v>63</v>
      </c>
      <c r="B126" s="22" t="s">
        <v>314</v>
      </c>
      <c r="C126" s="22" t="s">
        <v>159</v>
      </c>
      <c r="D126" s="23">
        <v>105.48</v>
      </c>
      <c r="E126" s="133" t="s">
        <v>235</v>
      </c>
      <c r="F126" s="134" t="s">
        <v>438</v>
      </c>
      <c r="G126" s="91">
        <v>20</v>
      </c>
      <c r="H126" s="31">
        <v>0.08</v>
      </c>
      <c r="I126" s="84">
        <v>5.274</v>
      </c>
      <c r="J126" s="103"/>
      <c r="K126" s="103"/>
      <c r="L126" s="68">
        <v>0</v>
      </c>
      <c r="M126" s="25">
        <f>L126*D126</f>
        <v>0</v>
      </c>
    </row>
    <row r="127" spans="1:13" ht="29.25" customHeight="1" x14ac:dyDescent="0.25">
      <c r="A127" s="42" t="s">
        <v>64</v>
      </c>
      <c r="B127" s="22" t="s">
        <v>315</v>
      </c>
      <c r="C127" s="22" t="s">
        <v>160</v>
      </c>
      <c r="D127" s="23">
        <v>127.99</v>
      </c>
      <c r="E127" s="133" t="s">
        <v>235</v>
      </c>
      <c r="F127" s="134" t="s">
        <v>438</v>
      </c>
      <c r="G127" s="91">
        <v>20</v>
      </c>
      <c r="H127" s="31">
        <v>0.08</v>
      </c>
      <c r="I127" s="84">
        <v>6.3994999999999997</v>
      </c>
      <c r="J127" s="45"/>
      <c r="K127" s="45"/>
      <c r="L127" s="68">
        <v>0</v>
      </c>
      <c r="M127" s="25">
        <f>L127*D127</f>
        <v>0</v>
      </c>
    </row>
    <row r="128" spans="1:13" ht="29.25" customHeight="1" x14ac:dyDescent="0.25">
      <c r="A128" s="29" t="s">
        <v>65</v>
      </c>
      <c r="B128" s="22" t="s">
        <v>316</v>
      </c>
      <c r="C128" s="22" t="s">
        <v>161</v>
      </c>
      <c r="D128" s="23">
        <v>152.93</v>
      </c>
      <c r="E128" s="133" t="s">
        <v>7</v>
      </c>
      <c r="F128" s="134" t="s">
        <v>439</v>
      </c>
      <c r="G128" s="91">
        <v>20</v>
      </c>
      <c r="H128" s="31">
        <v>0.08</v>
      </c>
      <c r="I128" s="84">
        <v>12.234400000000001</v>
      </c>
      <c r="J128" s="103"/>
      <c r="K128" s="103"/>
      <c r="L128" s="68">
        <v>0</v>
      </c>
      <c r="M128" s="25">
        <f>L128*D128*1.6</f>
        <v>0</v>
      </c>
    </row>
    <row r="129" spans="1:13" ht="29.25" customHeight="1" x14ac:dyDescent="0.25">
      <c r="A129" s="29" t="s">
        <v>62</v>
      </c>
      <c r="B129" s="22" t="s">
        <v>313</v>
      </c>
      <c r="C129" s="22" t="s">
        <v>158</v>
      </c>
      <c r="D129" s="23">
        <v>127.19</v>
      </c>
      <c r="E129" s="133" t="s">
        <v>235</v>
      </c>
      <c r="F129" s="134" t="s">
        <v>438</v>
      </c>
      <c r="G129" s="91">
        <v>20</v>
      </c>
      <c r="H129" s="31">
        <v>0.08</v>
      </c>
      <c r="I129" s="84">
        <v>6.3594999999999997</v>
      </c>
      <c r="J129" s="103"/>
      <c r="K129" s="103"/>
      <c r="L129" s="68">
        <v>0</v>
      </c>
      <c r="M129" s="25">
        <f>L129*D129</f>
        <v>0</v>
      </c>
    </row>
    <row r="130" spans="1:13" ht="29.25" customHeight="1" x14ac:dyDescent="0.25">
      <c r="A130" s="29" t="s">
        <v>66</v>
      </c>
      <c r="B130" s="22" t="s">
        <v>317</v>
      </c>
      <c r="C130" s="22" t="s">
        <v>162</v>
      </c>
      <c r="D130" s="23">
        <v>128.19</v>
      </c>
      <c r="E130" s="133" t="s">
        <v>235</v>
      </c>
      <c r="F130" s="134" t="s">
        <v>440</v>
      </c>
      <c r="G130" s="91">
        <v>4</v>
      </c>
      <c r="H130" s="31">
        <v>0.08</v>
      </c>
      <c r="I130" s="84">
        <v>32.047499999999999</v>
      </c>
      <c r="J130" s="103"/>
      <c r="K130" s="103"/>
      <c r="L130" s="68">
        <v>0</v>
      </c>
      <c r="M130" s="25">
        <f>L130*D130</f>
        <v>0</v>
      </c>
    </row>
    <row r="131" spans="1:13" ht="15.75" x14ac:dyDescent="0.25">
      <c r="A131" s="21"/>
      <c r="B131" s="21"/>
      <c r="D131" s="23"/>
      <c r="E131" s="129"/>
      <c r="F131" s="130"/>
      <c r="G131" s="90"/>
      <c r="H131" s="24"/>
      <c r="I131" s="76"/>
      <c r="J131" s="103"/>
      <c r="K131" s="103"/>
      <c r="L131" s="103"/>
      <c r="M131" s="103"/>
    </row>
    <row r="132" spans="1:13" ht="21" x14ac:dyDescent="0.25">
      <c r="A132" s="106" t="s">
        <v>413</v>
      </c>
      <c r="B132" s="106"/>
      <c r="C132" s="12"/>
      <c r="D132" s="13"/>
      <c r="E132" s="131"/>
      <c r="F132" s="132"/>
      <c r="G132" s="89"/>
      <c r="H132" s="26"/>
      <c r="I132" s="74"/>
      <c r="J132" s="14"/>
      <c r="K132" s="14"/>
      <c r="L132" s="14"/>
      <c r="M132" s="14"/>
    </row>
    <row r="133" spans="1:13" ht="51" x14ac:dyDescent="0.25">
      <c r="A133" s="15" t="s">
        <v>0</v>
      </c>
      <c r="B133" s="16" t="s">
        <v>1</v>
      </c>
      <c r="C133" s="16" t="s">
        <v>241</v>
      </c>
      <c r="D133" s="17" t="s">
        <v>229</v>
      </c>
      <c r="E133" s="128" t="s">
        <v>368</v>
      </c>
      <c r="F133" s="85" t="s">
        <v>365</v>
      </c>
      <c r="G133" s="85" t="s">
        <v>372</v>
      </c>
      <c r="H133" s="27"/>
      <c r="I133" s="75" t="s">
        <v>373</v>
      </c>
      <c r="J133" s="17" t="s">
        <v>403</v>
      </c>
      <c r="K133" s="19"/>
      <c r="L133" s="20" t="s">
        <v>391</v>
      </c>
      <c r="M133" s="20" t="s">
        <v>392</v>
      </c>
    </row>
    <row r="134" spans="1:13" x14ac:dyDescent="0.25">
      <c r="A134" s="21"/>
      <c r="B134" s="21"/>
      <c r="F134" s="130"/>
      <c r="G134" s="90"/>
      <c r="H134" s="24"/>
      <c r="I134" s="79"/>
    </row>
    <row r="135" spans="1:13" ht="33.75" customHeight="1" x14ac:dyDescent="0.25">
      <c r="A135" s="29" t="s">
        <v>67</v>
      </c>
      <c r="B135" s="22" t="s">
        <v>309</v>
      </c>
      <c r="C135" s="22" t="s">
        <v>175</v>
      </c>
      <c r="D135" s="23">
        <v>143.24</v>
      </c>
      <c r="E135" s="133" t="s">
        <v>374</v>
      </c>
      <c r="F135" s="134" t="s">
        <v>441</v>
      </c>
      <c r="G135" s="91">
        <v>36</v>
      </c>
      <c r="H135" s="31">
        <v>0.08</v>
      </c>
      <c r="I135" s="84">
        <v>3.9788888888888891</v>
      </c>
      <c r="J135" s="103"/>
      <c r="K135" s="103"/>
      <c r="L135" s="68">
        <v>0</v>
      </c>
      <c r="M135" s="25">
        <f t="shared" ref="M135:M142" si="3">L135*D135</f>
        <v>0</v>
      </c>
    </row>
    <row r="136" spans="1:13" ht="33.75" customHeight="1" x14ac:dyDescent="0.25">
      <c r="A136" s="29" t="s">
        <v>68</v>
      </c>
      <c r="B136" s="22" t="s">
        <v>310</v>
      </c>
      <c r="C136" s="22" t="s">
        <v>176</v>
      </c>
      <c r="D136" s="23">
        <v>106.28</v>
      </c>
      <c r="E136" s="133" t="s">
        <v>374</v>
      </c>
      <c r="F136" s="134" t="s">
        <v>442</v>
      </c>
      <c r="G136" s="91">
        <v>8</v>
      </c>
      <c r="H136" s="31">
        <v>0.08</v>
      </c>
      <c r="I136" s="84">
        <v>13.285</v>
      </c>
      <c r="L136" s="68">
        <v>0</v>
      </c>
      <c r="M136" s="25">
        <f t="shared" si="3"/>
        <v>0</v>
      </c>
    </row>
    <row r="137" spans="1:13" ht="33.75" customHeight="1" x14ac:dyDescent="0.25">
      <c r="A137" s="29" t="s">
        <v>69</v>
      </c>
      <c r="B137" s="22" t="s">
        <v>311</v>
      </c>
      <c r="C137" s="22" t="s">
        <v>177</v>
      </c>
      <c r="D137" s="23">
        <v>122.89</v>
      </c>
      <c r="E137" s="133" t="s">
        <v>374</v>
      </c>
      <c r="F137" s="134" t="s">
        <v>442</v>
      </c>
      <c r="G137" s="91">
        <v>8</v>
      </c>
      <c r="H137" s="31">
        <v>0.08</v>
      </c>
      <c r="I137" s="84">
        <v>15.36125</v>
      </c>
      <c r="L137" s="68">
        <v>0</v>
      </c>
      <c r="M137" s="25">
        <f t="shared" si="3"/>
        <v>0</v>
      </c>
    </row>
    <row r="138" spans="1:13" ht="33.75" customHeight="1" x14ac:dyDescent="0.25">
      <c r="A138" s="29" t="s">
        <v>70</v>
      </c>
      <c r="B138" s="22" t="s">
        <v>202</v>
      </c>
      <c r="C138" s="22" t="s">
        <v>220</v>
      </c>
      <c r="D138" s="23">
        <v>163.11000000000001</v>
      </c>
      <c r="E138" s="133" t="s">
        <v>374</v>
      </c>
      <c r="F138" s="134" t="s">
        <v>442</v>
      </c>
      <c r="G138" s="91">
        <v>8</v>
      </c>
      <c r="H138" s="31">
        <v>0.08</v>
      </c>
      <c r="I138" s="84">
        <v>20.388750000000002</v>
      </c>
      <c r="L138" s="68">
        <v>0</v>
      </c>
      <c r="M138" s="25">
        <f t="shared" si="3"/>
        <v>0</v>
      </c>
    </row>
    <row r="139" spans="1:13" ht="33.75" customHeight="1" x14ac:dyDescent="0.25">
      <c r="A139" s="29" t="s">
        <v>71</v>
      </c>
      <c r="B139" s="22" t="s">
        <v>203</v>
      </c>
      <c r="C139" s="22" t="s">
        <v>221</v>
      </c>
      <c r="D139" s="23">
        <v>212.07</v>
      </c>
      <c r="E139" s="133" t="s">
        <v>374</v>
      </c>
      <c r="F139" s="134" t="s">
        <v>443</v>
      </c>
      <c r="G139" s="91">
        <v>35</v>
      </c>
      <c r="H139" s="31">
        <v>0.08</v>
      </c>
      <c r="I139" s="84">
        <v>6.0591428571428567</v>
      </c>
      <c r="L139" s="68">
        <v>0</v>
      </c>
      <c r="M139" s="25">
        <f t="shared" si="3"/>
        <v>0</v>
      </c>
    </row>
    <row r="140" spans="1:13" ht="33.75" customHeight="1" x14ac:dyDescent="0.25">
      <c r="A140" s="29" t="s">
        <v>72</v>
      </c>
      <c r="B140" s="22" t="s">
        <v>204</v>
      </c>
      <c r="C140" s="22" t="s">
        <v>222</v>
      </c>
      <c r="D140" s="23">
        <v>236.85</v>
      </c>
      <c r="E140" s="133" t="s">
        <v>374</v>
      </c>
      <c r="F140" s="134" t="s">
        <v>444</v>
      </c>
      <c r="G140" s="91">
        <v>16</v>
      </c>
      <c r="H140" s="31">
        <v>0.08</v>
      </c>
      <c r="I140" s="84">
        <v>14.803125</v>
      </c>
      <c r="L140" s="68">
        <v>0</v>
      </c>
      <c r="M140" s="25">
        <f t="shared" si="3"/>
        <v>0</v>
      </c>
    </row>
    <row r="141" spans="1:13" ht="33.75" customHeight="1" x14ac:dyDescent="0.25">
      <c r="A141" s="29" t="s">
        <v>73</v>
      </c>
      <c r="B141" s="22" t="s">
        <v>205</v>
      </c>
      <c r="C141" s="22" t="s">
        <v>223</v>
      </c>
      <c r="D141" s="23">
        <v>236.85</v>
      </c>
      <c r="E141" s="133" t="s">
        <v>374</v>
      </c>
      <c r="F141" s="134" t="s">
        <v>444</v>
      </c>
      <c r="G141" s="91">
        <v>16</v>
      </c>
      <c r="H141" s="31">
        <v>0.08</v>
      </c>
      <c r="I141" s="84">
        <v>14.803125</v>
      </c>
      <c r="L141" s="68">
        <v>0</v>
      </c>
      <c r="M141" s="25">
        <f t="shared" si="3"/>
        <v>0</v>
      </c>
    </row>
    <row r="142" spans="1:13" ht="33.75" customHeight="1" x14ac:dyDescent="0.25">
      <c r="A142" s="29" t="s">
        <v>74</v>
      </c>
      <c r="B142" s="22" t="s">
        <v>312</v>
      </c>
      <c r="C142" s="22" t="s">
        <v>178</v>
      </c>
      <c r="D142" s="23">
        <v>252.59</v>
      </c>
      <c r="E142" s="133" t="s">
        <v>374</v>
      </c>
      <c r="F142" s="134" t="s">
        <v>444</v>
      </c>
      <c r="G142" s="91">
        <v>16</v>
      </c>
      <c r="H142" s="31">
        <v>0.08</v>
      </c>
      <c r="I142" s="84">
        <v>15.786875</v>
      </c>
      <c r="L142" s="68">
        <v>0</v>
      </c>
      <c r="M142" s="25">
        <f t="shared" si="3"/>
        <v>0</v>
      </c>
    </row>
    <row r="143" spans="1:13" ht="25.5" hidden="1" customHeight="1" x14ac:dyDescent="0.25">
      <c r="A143" s="29" t="s">
        <v>75</v>
      </c>
      <c r="B143" s="29"/>
      <c r="C143" s="22" t="s">
        <v>367</v>
      </c>
      <c r="D143" s="23" t="e">
        <v>#REF!</v>
      </c>
      <c r="E143" s="133" t="s">
        <v>367</v>
      </c>
      <c r="F143" s="134" t="e">
        <v>#VALUE!</v>
      </c>
      <c r="G143" s="91"/>
      <c r="H143" s="31">
        <v>0.08</v>
      </c>
      <c r="I143" s="76">
        <v>2</v>
      </c>
      <c r="J143" s="103"/>
      <c r="K143" s="103"/>
      <c r="L143" s="103">
        <v>1</v>
      </c>
      <c r="M143" s="103"/>
    </row>
    <row r="144" spans="1:13" ht="15.75" hidden="1" x14ac:dyDescent="0.25">
      <c r="A144" s="29" t="s">
        <v>76</v>
      </c>
      <c r="B144" s="29"/>
      <c r="C144" s="22" t="s">
        <v>367</v>
      </c>
      <c r="D144" s="23" t="e">
        <v>#REF!</v>
      </c>
      <c r="E144" s="133" t="s">
        <v>367</v>
      </c>
      <c r="F144" s="134" t="e">
        <v>#VALUE!</v>
      </c>
      <c r="G144" s="91"/>
      <c r="H144" s="31">
        <v>0.08</v>
      </c>
      <c r="I144" s="76">
        <v>6</v>
      </c>
      <c r="J144" s="103"/>
      <c r="K144" s="103"/>
      <c r="L144" s="103">
        <v>1</v>
      </c>
      <c r="M144" s="103"/>
    </row>
    <row r="145" spans="1:13" ht="178.5" customHeight="1" x14ac:dyDescent="0.25">
      <c r="F145" s="140"/>
      <c r="G145" s="93"/>
      <c r="H145" s="47"/>
      <c r="I145" s="79"/>
    </row>
    <row r="146" spans="1:13" ht="21" x14ac:dyDescent="0.25">
      <c r="A146" s="106" t="s">
        <v>414</v>
      </c>
      <c r="B146" s="106"/>
      <c r="C146" s="12"/>
      <c r="D146" s="13"/>
      <c r="E146" s="131"/>
      <c r="F146" s="132"/>
      <c r="G146" s="89"/>
      <c r="H146" s="26"/>
      <c r="I146" s="74"/>
      <c r="J146" s="14"/>
      <c r="K146" s="14"/>
      <c r="L146" s="14"/>
      <c r="M146" s="14"/>
    </row>
    <row r="147" spans="1:13" ht="51" x14ac:dyDescent="0.25">
      <c r="A147" s="15" t="s">
        <v>0</v>
      </c>
      <c r="B147" s="16" t="s">
        <v>1</v>
      </c>
      <c r="C147" s="16" t="s">
        <v>241</v>
      </c>
      <c r="D147" s="17" t="s">
        <v>229</v>
      </c>
      <c r="E147" s="128" t="s">
        <v>368</v>
      </c>
      <c r="F147" s="85" t="s">
        <v>365</v>
      </c>
      <c r="G147" s="85" t="s">
        <v>370</v>
      </c>
      <c r="H147" s="27"/>
      <c r="I147" s="80" t="s">
        <v>371</v>
      </c>
      <c r="J147" s="17" t="s">
        <v>403</v>
      </c>
      <c r="K147" s="19"/>
      <c r="L147" s="20" t="s">
        <v>391</v>
      </c>
      <c r="M147" s="20" t="s">
        <v>392</v>
      </c>
    </row>
    <row r="148" spans="1:13" x14ac:dyDescent="0.25">
      <c r="F148" s="140"/>
      <c r="G148" s="93"/>
      <c r="H148" s="47"/>
      <c r="I148" s="79"/>
    </row>
    <row r="149" spans="1:13" ht="39" customHeight="1" x14ac:dyDescent="0.25">
      <c r="A149" s="48" t="s">
        <v>77</v>
      </c>
      <c r="B149" s="22" t="s">
        <v>318</v>
      </c>
      <c r="C149" s="22" t="s">
        <v>149</v>
      </c>
      <c r="D149" s="23">
        <v>55.41</v>
      </c>
      <c r="E149" s="133" t="s">
        <v>263</v>
      </c>
      <c r="F149" s="134" t="s">
        <v>445</v>
      </c>
      <c r="G149" s="91">
        <v>5</v>
      </c>
      <c r="H149" s="31">
        <v>0.08</v>
      </c>
      <c r="I149" s="84">
        <v>11.081999999999999</v>
      </c>
      <c r="L149" s="70">
        <v>0</v>
      </c>
      <c r="M149" s="49">
        <f t="shared" ref="M149:M157" si="4">L149*D149</f>
        <v>0</v>
      </c>
    </row>
    <row r="150" spans="1:13" ht="39" customHeight="1" x14ac:dyDescent="0.25">
      <c r="A150" s="48" t="s">
        <v>78</v>
      </c>
      <c r="B150" s="22" t="s">
        <v>319</v>
      </c>
      <c r="C150" s="22" t="s">
        <v>150</v>
      </c>
      <c r="D150" s="23">
        <v>35.369999999999997</v>
      </c>
      <c r="E150" s="133" t="s">
        <v>263</v>
      </c>
      <c r="F150" s="134" t="s">
        <v>445</v>
      </c>
      <c r="G150" s="91">
        <v>5</v>
      </c>
      <c r="H150" s="31">
        <v>0.08</v>
      </c>
      <c r="I150" s="84">
        <v>7.0739999999999998</v>
      </c>
      <c r="L150" s="70">
        <v>0</v>
      </c>
      <c r="M150" s="49">
        <f t="shared" si="4"/>
        <v>0</v>
      </c>
    </row>
    <row r="151" spans="1:13" ht="39" customHeight="1" x14ac:dyDescent="0.25">
      <c r="A151" s="48" t="s">
        <v>79</v>
      </c>
      <c r="B151" s="22" t="s">
        <v>320</v>
      </c>
      <c r="C151" s="22" t="s">
        <v>151</v>
      </c>
      <c r="D151" s="23">
        <v>39.42</v>
      </c>
      <c r="E151" s="133" t="s">
        <v>263</v>
      </c>
      <c r="F151" s="134" t="s">
        <v>427</v>
      </c>
      <c r="G151" s="91">
        <v>12</v>
      </c>
      <c r="H151" s="31">
        <v>0.08</v>
      </c>
      <c r="I151" s="84">
        <v>3.2850000000000001</v>
      </c>
      <c r="L151" s="70">
        <v>0</v>
      </c>
      <c r="M151" s="49">
        <f t="shared" si="4"/>
        <v>0</v>
      </c>
    </row>
    <row r="152" spans="1:13" ht="39" customHeight="1" x14ac:dyDescent="0.25">
      <c r="A152" s="48" t="s">
        <v>80</v>
      </c>
      <c r="B152" s="22" t="s">
        <v>321</v>
      </c>
      <c r="C152" s="22" t="s">
        <v>152</v>
      </c>
      <c r="D152" s="23">
        <v>66.02</v>
      </c>
      <c r="E152" s="133" t="s">
        <v>263</v>
      </c>
      <c r="F152" s="134" t="s">
        <v>446</v>
      </c>
      <c r="G152" s="91">
        <v>24</v>
      </c>
      <c r="H152" s="31">
        <v>0.08</v>
      </c>
      <c r="I152" s="84">
        <v>2.750833333333333</v>
      </c>
      <c r="J152" s="50" t="s">
        <v>81</v>
      </c>
      <c r="L152" s="70">
        <v>0</v>
      </c>
      <c r="M152" s="49">
        <f t="shared" si="4"/>
        <v>0</v>
      </c>
    </row>
    <row r="153" spans="1:13" ht="39" customHeight="1" x14ac:dyDescent="0.25">
      <c r="A153" s="48" t="s">
        <v>82</v>
      </c>
      <c r="B153" s="22" t="s">
        <v>322</v>
      </c>
      <c r="C153" s="22" t="s">
        <v>153</v>
      </c>
      <c r="D153" s="23">
        <v>44.03</v>
      </c>
      <c r="E153" s="133" t="s">
        <v>263</v>
      </c>
      <c r="F153" s="134" t="s">
        <v>447</v>
      </c>
      <c r="G153" s="91">
        <v>20</v>
      </c>
      <c r="H153" s="31">
        <v>0.08</v>
      </c>
      <c r="I153" s="84">
        <v>2.2015000000000002</v>
      </c>
      <c r="L153" s="70">
        <v>0</v>
      </c>
      <c r="M153" s="49">
        <f t="shared" si="4"/>
        <v>0</v>
      </c>
    </row>
    <row r="154" spans="1:13" ht="39" customHeight="1" x14ac:dyDescent="0.25">
      <c r="A154" s="48" t="s">
        <v>83</v>
      </c>
      <c r="B154" s="22" t="s">
        <v>323</v>
      </c>
      <c r="C154" s="22" t="s">
        <v>154</v>
      </c>
      <c r="D154" s="23">
        <v>46.14</v>
      </c>
      <c r="E154" s="133" t="s">
        <v>263</v>
      </c>
      <c r="F154" s="134" t="s">
        <v>447</v>
      </c>
      <c r="G154" s="91">
        <v>20</v>
      </c>
      <c r="H154" s="31">
        <v>0.08</v>
      </c>
      <c r="I154" s="84">
        <v>2.3069999999999999</v>
      </c>
      <c r="L154" s="70">
        <v>0</v>
      </c>
      <c r="M154" s="49">
        <f t="shared" si="4"/>
        <v>0</v>
      </c>
    </row>
    <row r="155" spans="1:13" ht="39" customHeight="1" x14ac:dyDescent="0.25">
      <c r="A155" s="48" t="s">
        <v>84</v>
      </c>
      <c r="B155" s="22" t="s">
        <v>324</v>
      </c>
      <c r="C155" s="22" t="s">
        <v>155</v>
      </c>
      <c r="D155" s="23">
        <v>162.16</v>
      </c>
      <c r="E155" s="133" t="s">
        <v>263</v>
      </c>
      <c r="F155" s="134" t="s">
        <v>448</v>
      </c>
      <c r="G155" s="91">
        <v>48</v>
      </c>
      <c r="H155" s="31">
        <v>0.08</v>
      </c>
      <c r="I155" s="84">
        <v>3.3783333333333334</v>
      </c>
      <c r="L155" s="70">
        <v>0</v>
      </c>
      <c r="M155" s="49">
        <f t="shared" si="4"/>
        <v>0</v>
      </c>
    </row>
    <row r="156" spans="1:13" ht="39" customHeight="1" x14ac:dyDescent="0.25">
      <c r="A156" s="48" t="s">
        <v>85</v>
      </c>
      <c r="B156" s="22" t="s">
        <v>325</v>
      </c>
      <c r="C156" s="22" t="s">
        <v>156</v>
      </c>
      <c r="D156" s="23">
        <v>69.849999999999994</v>
      </c>
      <c r="E156" s="133" t="s">
        <v>263</v>
      </c>
      <c r="F156" s="134" t="s">
        <v>449</v>
      </c>
      <c r="G156" s="91">
        <v>24</v>
      </c>
      <c r="H156" s="31">
        <v>0.08</v>
      </c>
      <c r="I156" s="84">
        <v>2.9104166666666664</v>
      </c>
      <c r="L156" s="70">
        <v>0</v>
      </c>
      <c r="M156" s="49">
        <f t="shared" si="4"/>
        <v>0</v>
      </c>
    </row>
    <row r="157" spans="1:13" ht="39" customHeight="1" x14ac:dyDescent="0.25">
      <c r="A157" s="48" t="s">
        <v>86</v>
      </c>
      <c r="B157" s="22" t="s">
        <v>326</v>
      </c>
      <c r="C157" s="22" t="s">
        <v>157</v>
      </c>
      <c r="D157" s="23">
        <v>43.94</v>
      </c>
      <c r="E157" s="133" t="s">
        <v>263</v>
      </c>
      <c r="F157" s="134" t="s">
        <v>422</v>
      </c>
      <c r="G157" s="91">
        <v>24</v>
      </c>
      <c r="H157" s="31">
        <v>0.08</v>
      </c>
      <c r="I157" s="84">
        <v>1.8308333333333333</v>
      </c>
      <c r="J157" s="51"/>
      <c r="L157" s="70">
        <v>0</v>
      </c>
      <c r="M157" s="49">
        <f t="shared" si="4"/>
        <v>0</v>
      </c>
    </row>
    <row r="158" spans="1:13" ht="56.25" hidden="1" x14ac:dyDescent="0.25">
      <c r="A158" s="48" t="s">
        <v>55</v>
      </c>
      <c r="B158" s="48"/>
      <c r="C158" s="22" t="s">
        <v>367</v>
      </c>
      <c r="D158" s="23" t="e">
        <v>#REF!</v>
      </c>
      <c r="E158" s="133" t="s">
        <v>367</v>
      </c>
      <c r="F158" s="134" t="e">
        <v>#VALUE!</v>
      </c>
      <c r="G158" s="91"/>
      <c r="H158" s="31">
        <v>0.08</v>
      </c>
      <c r="I158" s="79">
        <v>48</v>
      </c>
      <c r="J158" s="52" t="s">
        <v>87</v>
      </c>
    </row>
    <row r="159" spans="1:13" ht="12" hidden="1" customHeight="1" x14ac:dyDescent="0.25">
      <c r="A159" s="53"/>
      <c r="B159" s="53"/>
      <c r="C159" s="54"/>
      <c r="D159" s="55"/>
      <c r="E159" s="141"/>
      <c r="F159" s="142"/>
      <c r="G159" s="94"/>
      <c r="H159" s="56"/>
      <c r="I159" s="81"/>
      <c r="J159" s="55"/>
      <c r="K159" s="55"/>
      <c r="L159" s="55"/>
      <c r="M159" s="55"/>
    </row>
    <row r="160" spans="1:13" ht="15.75" hidden="1" x14ac:dyDescent="0.25">
      <c r="A160" s="29" t="s">
        <v>88</v>
      </c>
      <c r="B160" s="29"/>
      <c r="C160" s="22" t="s">
        <v>367</v>
      </c>
      <c r="D160" s="23" t="e">
        <v>#REF!</v>
      </c>
      <c r="E160" s="133" t="s">
        <v>367</v>
      </c>
      <c r="F160" s="134" t="e">
        <v>#VALUE!</v>
      </c>
      <c r="G160" s="91"/>
      <c r="H160" s="31">
        <v>0.08</v>
      </c>
      <c r="I160" s="76">
        <v>9</v>
      </c>
      <c r="J160" s="103"/>
      <c r="K160" s="103"/>
      <c r="L160" s="103"/>
      <c r="M160" s="103"/>
    </row>
    <row r="161" spans="1:13" ht="18.75" x14ac:dyDescent="0.25">
      <c r="A161" s="114" t="s">
        <v>415</v>
      </c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</row>
    <row r="162" spans="1:13" ht="51" x14ac:dyDescent="0.25">
      <c r="A162" s="15" t="s">
        <v>0</v>
      </c>
      <c r="B162" s="16" t="s">
        <v>1</v>
      </c>
      <c r="C162" s="16" t="s">
        <v>241</v>
      </c>
      <c r="D162" s="17" t="s">
        <v>229</v>
      </c>
      <c r="E162" s="128" t="s">
        <v>368</v>
      </c>
      <c r="F162" s="85" t="s">
        <v>365</v>
      </c>
      <c r="G162" s="85" t="s">
        <v>370</v>
      </c>
      <c r="H162" s="27"/>
      <c r="I162" s="80" t="s">
        <v>371</v>
      </c>
      <c r="J162" s="17" t="s">
        <v>403</v>
      </c>
      <c r="K162" s="19"/>
      <c r="L162" s="20" t="s">
        <v>391</v>
      </c>
      <c r="M162" s="20" t="s">
        <v>392</v>
      </c>
    </row>
    <row r="163" spans="1:13" ht="66.75" customHeight="1" x14ac:dyDescent="0.25">
      <c r="A163" s="29" t="s">
        <v>89</v>
      </c>
      <c r="B163" s="22" t="s">
        <v>329</v>
      </c>
      <c r="C163" s="22" t="s">
        <v>146</v>
      </c>
      <c r="D163" s="23">
        <v>37.9</v>
      </c>
      <c r="E163" s="133" t="s">
        <v>263</v>
      </c>
      <c r="F163" s="134" t="s">
        <v>450</v>
      </c>
      <c r="G163" s="91">
        <v>16</v>
      </c>
      <c r="H163" s="31">
        <v>0.08</v>
      </c>
      <c r="I163" s="84">
        <v>2.3687499999999999</v>
      </c>
      <c r="J163" s="57" t="s">
        <v>327</v>
      </c>
      <c r="K163" s="103"/>
      <c r="L163" s="68">
        <v>0</v>
      </c>
      <c r="M163" s="25">
        <f>L163*D163</f>
        <v>0</v>
      </c>
    </row>
    <row r="164" spans="1:13" ht="69.75" customHeight="1" x14ac:dyDescent="0.25">
      <c r="A164" s="29" t="s">
        <v>90</v>
      </c>
      <c r="B164" s="32" t="s">
        <v>330</v>
      </c>
      <c r="C164" s="32" t="s">
        <v>333</v>
      </c>
      <c r="D164" s="23">
        <v>144.80000000000001</v>
      </c>
      <c r="E164" s="133" t="s">
        <v>263</v>
      </c>
      <c r="F164" s="134" t="s">
        <v>451</v>
      </c>
      <c r="G164" s="91">
        <v>35</v>
      </c>
      <c r="H164" s="31">
        <v>0.08</v>
      </c>
      <c r="I164" s="84">
        <v>4.1371428571428579</v>
      </c>
      <c r="J164" s="57" t="s">
        <v>328</v>
      </c>
      <c r="K164" s="103"/>
      <c r="L164" s="68">
        <v>0</v>
      </c>
      <c r="M164" s="25">
        <f>L164*D164</f>
        <v>0</v>
      </c>
    </row>
    <row r="165" spans="1:13" ht="41.25" customHeight="1" x14ac:dyDescent="0.25">
      <c r="A165" s="29" t="s">
        <v>91</v>
      </c>
      <c r="B165" s="22" t="s">
        <v>331</v>
      </c>
      <c r="C165" s="22" t="s">
        <v>147</v>
      </c>
      <c r="D165" s="23">
        <v>27.18</v>
      </c>
      <c r="E165" s="133" t="s">
        <v>263</v>
      </c>
      <c r="F165" s="134" t="s">
        <v>139</v>
      </c>
      <c r="G165" s="91">
        <v>20</v>
      </c>
      <c r="H165" s="31">
        <v>0.08</v>
      </c>
      <c r="I165" s="84">
        <v>1.359</v>
      </c>
      <c r="J165" s="103"/>
      <c r="K165" s="103"/>
      <c r="L165" s="68">
        <v>0</v>
      </c>
      <c r="M165" s="25">
        <f>L165*D165</f>
        <v>0</v>
      </c>
    </row>
    <row r="166" spans="1:13" ht="41.25" customHeight="1" x14ac:dyDescent="0.25">
      <c r="A166" s="29" t="s">
        <v>92</v>
      </c>
      <c r="B166" s="22" t="s">
        <v>332</v>
      </c>
      <c r="C166" s="22" t="s">
        <v>148</v>
      </c>
      <c r="D166" s="23">
        <v>26.45</v>
      </c>
      <c r="E166" s="133" t="s">
        <v>263</v>
      </c>
      <c r="F166" s="134" t="s">
        <v>139</v>
      </c>
      <c r="G166" s="91">
        <v>20</v>
      </c>
      <c r="H166" s="31">
        <v>0.08</v>
      </c>
      <c r="I166" s="84">
        <v>1.3225</v>
      </c>
      <c r="J166" s="103"/>
      <c r="K166" s="103"/>
      <c r="L166" s="68">
        <v>0</v>
      </c>
      <c r="M166" s="25">
        <f>L166*D166</f>
        <v>0</v>
      </c>
    </row>
    <row r="167" spans="1:13" ht="39" customHeight="1" x14ac:dyDescent="0.25">
      <c r="A167" s="21"/>
      <c r="B167" s="21"/>
      <c r="D167" s="23"/>
      <c r="E167" s="129"/>
      <c r="F167" s="130"/>
      <c r="G167" s="90"/>
      <c r="H167" s="24"/>
      <c r="I167" s="76"/>
      <c r="J167" s="103"/>
      <c r="K167" s="103"/>
      <c r="L167" s="103"/>
      <c r="M167" s="103"/>
    </row>
    <row r="168" spans="1:13" ht="21" x14ac:dyDescent="0.25">
      <c r="A168" s="113" t="s">
        <v>416</v>
      </c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</row>
    <row r="169" spans="1:13" ht="51" x14ac:dyDescent="0.25">
      <c r="A169" s="15" t="s">
        <v>0</v>
      </c>
      <c r="B169" s="16" t="s">
        <v>1</v>
      </c>
      <c r="C169" s="16" t="s">
        <v>241</v>
      </c>
      <c r="D169" s="17" t="s">
        <v>229</v>
      </c>
      <c r="E169" s="128" t="s">
        <v>368</v>
      </c>
      <c r="F169" s="85" t="s">
        <v>365</v>
      </c>
      <c r="G169" s="85" t="s">
        <v>370</v>
      </c>
      <c r="H169" s="27"/>
      <c r="I169" s="80" t="s">
        <v>371</v>
      </c>
      <c r="J169" s="17" t="s">
        <v>403</v>
      </c>
      <c r="K169" s="19"/>
      <c r="L169" s="20" t="s">
        <v>391</v>
      </c>
      <c r="M169" s="20" t="s">
        <v>392</v>
      </c>
    </row>
    <row r="170" spans="1:13" ht="34.5" customHeight="1" x14ac:dyDescent="0.25">
      <c r="A170" s="29" t="s">
        <v>93</v>
      </c>
      <c r="B170" s="22" t="s">
        <v>334</v>
      </c>
      <c r="C170" s="22" t="s">
        <v>169</v>
      </c>
      <c r="D170" s="23">
        <v>102.32</v>
      </c>
      <c r="E170" s="133" t="s">
        <v>7</v>
      </c>
      <c r="F170" s="134" t="s">
        <v>452</v>
      </c>
      <c r="G170" s="91">
        <v>12</v>
      </c>
      <c r="H170" s="31">
        <v>0.08</v>
      </c>
      <c r="I170" s="84">
        <v>22.169333333333331</v>
      </c>
      <c r="J170" s="103"/>
      <c r="K170" s="103"/>
      <c r="L170" s="68">
        <v>0</v>
      </c>
      <c r="M170" s="25">
        <f>L170*D170*2.6</f>
        <v>0</v>
      </c>
    </row>
    <row r="171" spans="1:13" ht="34.5" customHeight="1" x14ac:dyDescent="0.25">
      <c r="A171" s="29" t="s">
        <v>94</v>
      </c>
      <c r="B171" s="22" t="s">
        <v>335</v>
      </c>
      <c r="C171" s="22" t="s">
        <v>170</v>
      </c>
      <c r="D171" s="23">
        <v>104.73</v>
      </c>
      <c r="E171" s="133" t="s">
        <v>7</v>
      </c>
      <c r="F171" s="134" t="s">
        <v>452</v>
      </c>
      <c r="G171" s="91">
        <v>10</v>
      </c>
      <c r="H171" s="31">
        <v>0.08</v>
      </c>
      <c r="I171" s="84">
        <v>27.229800000000001</v>
      </c>
      <c r="J171" s="103"/>
      <c r="K171" s="103"/>
      <c r="L171" s="68">
        <v>0</v>
      </c>
      <c r="M171" s="25">
        <f>L171*D171*2.6</f>
        <v>0</v>
      </c>
    </row>
    <row r="172" spans="1:13" ht="34.5" customHeight="1" x14ac:dyDescent="0.25">
      <c r="A172" s="29" t="s">
        <v>95</v>
      </c>
      <c r="B172" s="22" t="s">
        <v>336</v>
      </c>
      <c r="C172" s="22" t="s">
        <v>171</v>
      </c>
      <c r="D172" s="23">
        <v>112.02</v>
      </c>
      <c r="E172" s="133" t="s">
        <v>7</v>
      </c>
      <c r="F172" s="134" t="s">
        <v>453</v>
      </c>
      <c r="G172" s="91">
        <v>10</v>
      </c>
      <c r="H172" s="31">
        <v>0.08</v>
      </c>
      <c r="I172" s="84">
        <v>19.043399999999998</v>
      </c>
      <c r="J172" s="103"/>
      <c r="K172" s="103"/>
      <c r="L172" s="68">
        <v>0</v>
      </c>
      <c r="M172" s="25">
        <f>L172*D172*1.7</f>
        <v>0</v>
      </c>
    </row>
    <row r="173" spans="1:13" ht="34.5" customHeight="1" x14ac:dyDescent="0.25">
      <c r="A173" s="29" t="s">
        <v>96</v>
      </c>
      <c r="B173" s="22" t="s">
        <v>337</v>
      </c>
      <c r="C173" s="22" t="s">
        <v>172</v>
      </c>
      <c r="D173" s="23">
        <v>134.09</v>
      </c>
      <c r="E173" s="133" t="s">
        <v>7</v>
      </c>
      <c r="F173" s="134" t="s">
        <v>453</v>
      </c>
      <c r="G173" s="91">
        <v>10</v>
      </c>
      <c r="H173" s="31">
        <v>0.08</v>
      </c>
      <c r="I173" s="84">
        <v>22.795300000000001</v>
      </c>
      <c r="J173" s="103"/>
      <c r="K173" s="103"/>
      <c r="L173" s="68">
        <v>0</v>
      </c>
      <c r="M173" s="25">
        <f>L173*D173*1.7</f>
        <v>0</v>
      </c>
    </row>
    <row r="174" spans="1:13" ht="34.5" customHeight="1" x14ac:dyDescent="0.25">
      <c r="A174" s="29" t="s">
        <v>97</v>
      </c>
      <c r="B174" s="22" t="s">
        <v>338</v>
      </c>
      <c r="C174" s="22" t="s">
        <v>173</v>
      </c>
      <c r="D174" s="23">
        <v>82.67</v>
      </c>
      <c r="E174" s="133" t="s">
        <v>7</v>
      </c>
      <c r="F174" s="134" t="s">
        <v>442</v>
      </c>
      <c r="G174" s="91">
        <v>6</v>
      </c>
      <c r="H174" s="31">
        <v>0.08</v>
      </c>
      <c r="I174" s="84">
        <v>16.533999999999999</v>
      </c>
      <c r="J174" s="103"/>
      <c r="K174" s="103"/>
      <c r="L174" s="68">
        <v>0</v>
      </c>
      <c r="M174" s="25">
        <f>L174*D174*1.2</f>
        <v>0</v>
      </c>
    </row>
    <row r="175" spans="1:13" ht="34.5" customHeight="1" x14ac:dyDescent="0.25">
      <c r="A175" s="29" t="s">
        <v>98</v>
      </c>
      <c r="B175" s="22" t="s">
        <v>339</v>
      </c>
      <c r="C175" s="22" t="s">
        <v>174</v>
      </c>
      <c r="D175" s="23">
        <v>118.75</v>
      </c>
      <c r="E175" s="133" t="s">
        <v>7</v>
      </c>
      <c r="F175" s="134" t="s">
        <v>439</v>
      </c>
      <c r="G175" s="91">
        <v>6</v>
      </c>
      <c r="H175" s="31">
        <v>0.08</v>
      </c>
      <c r="I175" s="84">
        <v>31.666666666666668</v>
      </c>
      <c r="J175" s="103"/>
      <c r="K175" s="103"/>
      <c r="L175" s="68">
        <v>0</v>
      </c>
      <c r="M175" s="25">
        <f>L175*D175*1.6</f>
        <v>0</v>
      </c>
    </row>
    <row r="176" spans="1:13" ht="15.75" x14ac:dyDescent="0.25">
      <c r="A176" s="21"/>
      <c r="B176" s="21"/>
      <c r="D176" s="28"/>
      <c r="E176" s="129"/>
      <c r="F176" s="130"/>
      <c r="G176" s="90"/>
      <c r="H176" s="24"/>
      <c r="I176" s="76"/>
      <c r="J176" s="103"/>
      <c r="K176" s="103"/>
      <c r="L176" s="103"/>
      <c r="M176" s="103"/>
    </row>
    <row r="177" spans="1:13" ht="21" x14ac:dyDescent="0.25">
      <c r="A177" s="113" t="s">
        <v>417</v>
      </c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</row>
    <row r="178" spans="1:13" ht="51" x14ac:dyDescent="0.25">
      <c r="A178" s="15" t="s">
        <v>0</v>
      </c>
      <c r="B178" s="16" t="s">
        <v>1</v>
      </c>
      <c r="C178" s="16" t="s">
        <v>241</v>
      </c>
      <c r="D178" s="17" t="s">
        <v>229</v>
      </c>
      <c r="E178" s="128" t="s">
        <v>368</v>
      </c>
      <c r="F178" s="85" t="s">
        <v>365</v>
      </c>
      <c r="G178" s="85" t="s">
        <v>370</v>
      </c>
      <c r="H178" s="27"/>
      <c r="I178" s="80" t="s">
        <v>371</v>
      </c>
      <c r="J178" s="17" t="s">
        <v>403</v>
      </c>
      <c r="K178" s="19"/>
      <c r="L178" s="20" t="s">
        <v>391</v>
      </c>
      <c r="M178" s="20" t="s">
        <v>392</v>
      </c>
    </row>
    <row r="179" spans="1:13" ht="25.5" customHeight="1" x14ac:dyDescent="0.25">
      <c r="A179" s="21">
        <v>311</v>
      </c>
      <c r="B179" s="22" t="s">
        <v>340</v>
      </c>
      <c r="C179" s="22" t="s">
        <v>207</v>
      </c>
      <c r="D179" s="23">
        <v>60.6</v>
      </c>
      <c r="E179" s="129" t="s">
        <v>7</v>
      </c>
      <c r="F179" s="130" t="s">
        <v>99</v>
      </c>
      <c r="G179" s="90">
        <v>14</v>
      </c>
      <c r="H179" s="24">
        <v>0.05</v>
      </c>
      <c r="I179" s="84">
        <v>16.44857142857143</v>
      </c>
      <c r="J179" s="58"/>
      <c r="K179" s="103"/>
      <c r="L179" s="69">
        <v>0</v>
      </c>
      <c r="M179" s="39">
        <f>L179*D179*3.8</f>
        <v>0</v>
      </c>
    </row>
    <row r="180" spans="1:13" ht="25.5" customHeight="1" x14ac:dyDescent="0.25">
      <c r="A180" s="21">
        <v>317</v>
      </c>
      <c r="B180" s="22" t="s">
        <v>341</v>
      </c>
      <c r="C180" s="22" t="s">
        <v>206</v>
      </c>
      <c r="D180" s="23">
        <v>81.86</v>
      </c>
      <c r="E180" s="129" t="s">
        <v>7</v>
      </c>
      <c r="F180" s="130" t="s">
        <v>100</v>
      </c>
      <c r="G180" s="90">
        <v>8</v>
      </c>
      <c r="H180" s="24">
        <v>0.05</v>
      </c>
      <c r="I180" s="84">
        <v>20.465</v>
      </c>
      <c r="J180" s="103"/>
      <c r="K180" s="103"/>
      <c r="L180" s="68">
        <v>0</v>
      </c>
      <c r="M180" s="39">
        <f>L180*D180*2</f>
        <v>0</v>
      </c>
    </row>
    <row r="181" spans="1:13" ht="36.75" customHeight="1" x14ac:dyDescent="0.25">
      <c r="A181" s="21"/>
      <c r="B181" s="22"/>
      <c r="D181" s="23"/>
      <c r="E181" s="129"/>
      <c r="F181" s="130"/>
      <c r="G181" s="90"/>
      <c r="H181" s="24"/>
      <c r="I181" s="76"/>
      <c r="J181" s="103"/>
      <c r="K181" s="103"/>
      <c r="L181" s="103"/>
      <c r="M181" s="103"/>
    </row>
    <row r="182" spans="1:13" ht="31.5" customHeight="1" x14ac:dyDescent="0.25">
      <c r="A182" s="21"/>
      <c r="B182" s="21"/>
      <c r="D182" s="28"/>
      <c r="E182" s="129"/>
      <c r="F182" s="130"/>
      <c r="G182" s="90"/>
      <c r="H182" s="24"/>
      <c r="I182" s="76"/>
      <c r="J182" s="103"/>
      <c r="K182" s="103"/>
      <c r="L182" s="103"/>
      <c r="M182" s="103"/>
    </row>
    <row r="183" spans="1:13" ht="21" x14ac:dyDescent="0.25">
      <c r="A183" s="113" t="s">
        <v>418</v>
      </c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</row>
    <row r="184" spans="1:13" ht="51" x14ac:dyDescent="0.25">
      <c r="A184" s="15" t="s">
        <v>0</v>
      </c>
      <c r="B184" s="16" t="s">
        <v>1</v>
      </c>
      <c r="C184" s="16" t="s">
        <v>241</v>
      </c>
      <c r="D184" s="17" t="s">
        <v>229</v>
      </c>
      <c r="E184" s="128" t="s">
        <v>368</v>
      </c>
      <c r="F184" s="85" t="s">
        <v>365</v>
      </c>
      <c r="G184" s="85" t="s">
        <v>370</v>
      </c>
      <c r="H184" s="27"/>
      <c r="I184" s="80" t="s">
        <v>371</v>
      </c>
      <c r="J184" s="17" t="s">
        <v>403</v>
      </c>
      <c r="K184" s="19"/>
      <c r="L184" s="20" t="s">
        <v>391</v>
      </c>
      <c r="M184" s="20" t="s">
        <v>392</v>
      </c>
    </row>
    <row r="185" spans="1:13" ht="25.5" customHeight="1" x14ac:dyDescent="0.25">
      <c r="A185" s="21" t="s">
        <v>101</v>
      </c>
      <c r="B185" s="22" t="s">
        <v>102</v>
      </c>
      <c r="C185" s="22" t="s">
        <v>209</v>
      </c>
      <c r="D185" s="23">
        <v>112.32</v>
      </c>
      <c r="E185" s="129" t="s">
        <v>7</v>
      </c>
      <c r="F185" s="143" t="s">
        <v>103</v>
      </c>
      <c r="G185" s="95">
        <v>12</v>
      </c>
      <c r="H185" s="59">
        <v>0.05</v>
      </c>
      <c r="I185" s="84">
        <v>11.231999999999999</v>
      </c>
      <c r="J185" s="103"/>
      <c r="K185" s="103"/>
      <c r="L185" s="104">
        <v>0</v>
      </c>
      <c r="M185" s="60">
        <f>L185*D185*1.2</f>
        <v>0</v>
      </c>
    </row>
    <row r="186" spans="1:13" ht="25.5" customHeight="1" x14ac:dyDescent="0.25">
      <c r="A186" s="21" t="s">
        <v>104</v>
      </c>
      <c r="B186" s="22" t="s">
        <v>105</v>
      </c>
      <c r="C186" s="22" t="s">
        <v>210</v>
      </c>
      <c r="D186" s="23">
        <v>112.32</v>
      </c>
      <c r="E186" s="129" t="s">
        <v>7</v>
      </c>
      <c r="F186" s="143" t="s">
        <v>103</v>
      </c>
      <c r="G186" s="95">
        <v>12</v>
      </c>
      <c r="H186" s="59">
        <v>0.05</v>
      </c>
      <c r="I186" s="84">
        <v>11.231999999999999</v>
      </c>
      <c r="J186" s="103"/>
      <c r="K186" s="103"/>
      <c r="L186" s="104">
        <v>0</v>
      </c>
      <c r="M186" s="60">
        <f>L186*D186*1.2</f>
        <v>0</v>
      </c>
    </row>
    <row r="187" spans="1:13" ht="25.5" customHeight="1" x14ac:dyDescent="0.25">
      <c r="A187" s="21" t="s">
        <v>106</v>
      </c>
      <c r="B187" s="22" t="s">
        <v>107</v>
      </c>
      <c r="C187" s="22" t="s">
        <v>211</v>
      </c>
      <c r="D187" s="23">
        <v>112.32</v>
      </c>
      <c r="E187" s="129" t="s">
        <v>7</v>
      </c>
      <c r="F187" s="143" t="s">
        <v>103</v>
      </c>
      <c r="G187" s="95">
        <v>12</v>
      </c>
      <c r="H187" s="59">
        <v>0.05</v>
      </c>
      <c r="I187" s="84">
        <v>11.231999999999999</v>
      </c>
      <c r="J187" s="103"/>
      <c r="K187" s="103"/>
      <c r="L187" s="104">
        <v>0</v>
      </c>
      <c r="M187" s="60">
        <f>L187*D187*1.2</f>
        <v>0</v>
      </c>
    </row>
    <row r="188" spans="1:13" ht="25.5" customHeight="1" x14ac:dyDescent="0.25">
      <c r="A188" s="21" t="s">
        <v>101</v>
      </c>
      <c r="B188" s="22" t="s">
        <v>108</v>
      </c>
      <c r="C188" s="22" t="s">
        <v>212</v>
      </c>
      <c r="D188" s="23">
        <v>116.57</v>
      </c>
      <c r="E188" s="129" t="s">
        <v>7</v>
      </c>
      <c r="F188" s="143" t="s">
        <v>103</v>
      </c>
      <c r="G188" s="95">
        <v>12</v>
      </c>
      <c r="H188" s="59">
        <v>0.05</v>
      </c>
      <c r="I188" s="84">
        <v>11.656999999999998</v>
      </c>
      <c r="J188" s="103"/>
      <c r="K188" s="103"/>
      <c r="L188" s="104">
        <v>0</v>
      </c>
      <c r="M188" s="60">
        <f>L188*D188*1.2</f>
        <v>0</v>
      </c>
    </row>
    <row r="189" spans="1:13" ht="25.5" customHeight="1" x14ac:dyDescent="0.25">
      <c r="A189" s="21" t="s">
        <v>109</v>
      </c>
      <c r="B189" s="22" t="s">
        <v>110</v>
      </c>
      <c r="C189" s="22" t="s">
        <v>213</v>
      </c>
      <c r="D189" s="23">
        <v>123.65</v>
      </c>
      <c r="E189" s="129" t="s">
        <v>7</v>
      </c>
      <c r="F189" s="143" t="s">
        <v>103</v>
      </c>
      <c r="G189" s="95">
        <v>12</v>
      </c>
      <c r="H189" s="59">
        <v>0.05</v>
      </c>
      <c r="I189" s="84">
        <v>12.365</v>
      </c>
      <c r="J189" s="103"/>
      <c r="K189" s="103"/>
      <c r="L189" s="104">
        <v>0</v>
      </c>
      <c r="M189" s="60">
        <f>L189*D189*1.2</f>
        <v>0</v>
      </c>
    </row>
    <row r="190" spans="1:13" s="36" customFormat="1" ht="25.5" customHeight="1" x14ac:dyDescent="0.25">
      <c r="A190" s="21" t="s">
        <v>111</v>
      </c>
      <c r="B190" s="22" t="s">
        <v>112</v>
      </c>
      <c r="C190" s="22" t="s">
        <v>214</v>
      </c>
      <c r="D190" s="23">
        <v>85.4</v>
      </c>
      <c r="E190" s="135" t="s">
        <v>7</v>
      </c>
      <c r="F190" s="143" t="s">
        <v>113</v>
      </c>
      <c r="G190" s="95">
        <v>10</v>
      </c>
      <c r="H190" s="59">
        <v>0.05</v>
      </c>
      <c r="I190" s="84">
        <v>8.5400000000000009</v>
      </c>
      <c r="J190" s="35"/>
      <c r="K190" s="35"/>
      <c r="L190" s="104">
        <v>0</v>
      </c>
      <c r="M190" s="60">
        <f>L190*D190*1</f>
        <v>0</v>
      </c>
    </row>
    <row r="191" spans="1:13" s="36" customFormat="1" ht="30" x14ac:dyDescent="0.25">
      <c r="A191" s="21" t="s">
        <v>114</v>
      </c>
      <c r="B191" s="22" t="s">
        <v>115</v>
      </c>
      <c r="C191" s="22" t="s">
        <v>215</v>
      </c>
      <c r="D191" s="23">
        <v>88.94</v>
      </c>
      <c r="E191" s="135" t="s">
        <v>7</v>
      </c>
      <c r="F191" s="143" t="s">
        <v>113</v>
      </c>
      <c r="G191" s="95">
        <v>10</v>
      </c>
      <c r="H191" s="59">
        <v>0.05</v>
      </c>
      <c r="I191" s="84">
        <v>8.8940000000000001</v>
      </c>
      <c r="J191" s="35"/>
      <c r="K191" s="35"/>
      <c r="L191" s="104">
        <v>0</v>
      </c>
      <c r="M191" s="60">
        <f>L191*D191*1</f>
        <v>0</v>
      </c>
    </row>
    <row r="192" spans="1:13" s="36" customFormat="1" ht="25.5" customHeight="1" x14ac:dyDescent="0.25">
      <c r="A192" s="21" t="s">
        <v>116</v>
      </c>
      <c r="B192" s="22" t="s">
        <v>117</v>
      </c>
      <c r="C192" s="22" t="s">
        <v>216</v>
      </c>
      <c r="D192" s="23">
        <v>105.23</v>
      </c>
      <c r="E192" s="135" t="s">
        <v>7</v>
      </c>
      <c r="F192" s="143" t="s">
        <v>113</v>
      </c>
      <c r="G192" s="95">
        <v>10</v>
      </c>
      <c r="H192" s="59">
        <v>0.05</v>
      </c>
      <c r="I192" s="84">
        <v>10.523</v>
      </c>
      <c r="J192" s="35"/>
      <c r="K192" s="35"/>
      <c r="L192" s="104">
        <v>0</v>
      </c>
      <c r="M192" s="60">
        <f>L192*D192*1</f>
        <v>0</v>
      </c>
    </row>
    <row r="193" spans="1:13" s="36" customFormat="1" ht="25.5" customHeight="1" x14ac:dyDescent="0.25">
      <c r="A193" s="21" t="s">
        <v>114</v>
      </c>
      <c r="B193" s="22" t="s">
        <v>118</v>
      </c>
      <c r="C193" s="22" t="s">
        <v>217</v>
      </c>
      <c r="D193" s="23">
        <v>99.57</v>
      </c>
      <c r="E193" s="135" t="s">
        <v>7</v>
      </c>
      <c r="F193" s="143" t="s">
        <v>113</v>
      </c>
      <c r="G193" s="95">
        <v>10</v>
      </c>
      <c r="H193" s="59">
        <v>0.05</v>
      </c>
      <c r="I193" s="84">
        <v>9.956999999999999</v>
      </c>
      <c r="J193" s="35"/>
      <c r="K193" s="35"/>
      <c r="L193" s="104">
        <v>0</v>
      </c>
      <c r="M193" s="60">
        <f>L193*D193*1</f>
        <v>0</v>
      </c>
    </row>
    <row r="194" spans="1:13" ht="30" x14ac:dyDescent="0.25">
      <c r="A194" s="21" t="s">
        <v>119</v>
      </c>
      <c r="B194" s="33" t="s">
        <v>120</v>
      </c>
      <c r="C194" s="33" t="s">
        <v>218</v>
      </c>
      <c r="D194" s="61">
        <v>117.28</v>
      </c>
      <c r="E194" s="144" t="s">
        <v>7</v>
      </c>
      <c r="F194" s="145" t="s">
        <v>121</v>
      </c>
      <c r="G194" s="96">
        <v>2</v>
      </c>
      <c r="H194" s="62">
        <v>0.05</v>
      </c>
      <c r="I194" s="84">
        <v>17.591999999999999</v>
      </c>
      <c r="J194" s="103"/>
      <c r="K194" s="103"/>
      <c r="L194" s="104">
        <v>0</v>
      </c>
      <c r="M194" s="60">
        <f>L194*D194*0.3</f>
        <v>0</v>
      </c>
    </row>
    <row r="195" spans="1:13" ht="25.5" customHeight="1" x14ac:dyDescent="0.25">
      <c r="A195" s="21" t="s">
        <v>119</v>
      </c>
      <c r="B195" s="33" t="s">
        <v>122</v>
      </c>
      <c r="C195" s="33" t="s">
        <v>219</v>
      </c>
      <c r="D195" s="61">
        <v>131.44</v>
      </c>
      <c r="E195" s="146" t="s">
        <v>7</v>
      </c>
      <c r="F195" s="145" t="s">
        <v>121</v>
      </c>
      <c r="G195" s="96">
        <v>2</v>
      </c>
      <c r="H195" s="62">
        <v>0.05</v>
      </c>
      <c r="I195" s="84">
        <v>19.715999999999998</v>
      </c>
      <c r="J195" s="103"/>
      <c r="K195" s="103"/>
      <c r="L195" s="104">
        <v>0</v>
      </c>
      <c r="M195" s="60">
        <f>L195*D195*0.3</f>
        <v>0</v>
      </c>
    </row>
    <row r="196" spans="1:13" ht="12" customHeight="1" x14ac:dyDescent="0.25">
      <c r="A196" s="21"/>
      <c r="B196" s="21"/>
      <c r="D196" s="28"/>
      <c r="E196" s="129"/>
      <c r="F196" s="130"/>
      <c r="G196" s="90"/>
      <c r="H196" s="24"/>
      <c r="I196" s="76"/>
      <c r="J196" s="103"/>
      <c r="K196" s="103"/>
      <c r="L196" s="103"/>
      <c r="M196" s="103"/>
    </row>
    <row r="197" spans="1:13" ht="21" x14ac:dyDescent="0.25">
      <c r="A197" s="113" t="s">
        <v>419</v>
      </c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</row>
    <row r="198" spans="1:13" ht="51" x14ac:dyDescent="0.25">
      <c r="A198" s="15" t="s">
        <v>0</v>
      </c>
      <c r="B198" s="16" t="s">
        <v>1</v>
      </c>
      <c r="C198" s="16" t="s">
        <v>241</v>
      </c>
      <c r="D198" s="17" t="s">
        <v>229</v>
      </c>
      <c r="E198" s="128" t="s">
        <v>368</v>
      </c>
      <c r="F198" s="85" t="s">
        <v>365</v>
      </c>
      <c r="G198" s="85" t="s">
        <v>370</v>
      </c>
      <c r="H198" s="27"/>
      <c r="I198" s="80" t="s">
        <v>371</v>
      </c>
      <c r="J198" s="17" t="s">
        <v>403</v>
      </c>
      <c r="K198" s="19"/>
      <c r="L198" s="20" t="s">
        <v>391</v>
      </c>
      <c r="M198" s="20" t="s">
        <v>392</v>
      </c>
    </row>
    <row r="199" spans="1:13" ht="32.25" customHeight="1" x14ac:dyDescent="0.25">
      <c r="A199" s="29" t="s">
        <v>123</v>
      </c>
      <c r="B199" s="22" t="s">
        <v>342</v>
      </c>
      <c r="C199" s="22" t="s">
        <v>376</v>
      </c>
      <c r="D199" s="23">
        <v>219</v>
      </c>
      <c r="E199" s="147" t="s">
        <v>7</v>
      </c>
      <c r="F199" s="130" t="s">
        <v>375</v>
      </c>
      <c r="G199" s="90">
        <v>20</v>
      </c>
      <c r="H199" s="24">
        <v>0.05</v>
      </c>
      <c r="I199" s="84">
        <v>32.85</v>
      </c>
      <c r="J199" s="103"/>
      <c r="K199" s="103"/>
      <c r="L199" s="68">
        <v>0</v>
      </c>
      <c r="M199" s="25">
        <f>L199*D199*3</f>
        <v>0</v>
      </c>
    </row>
    <row r="200" spans="1:13" ht="40.5" customHeight="1" x14ac:dyDescent="0.25">
      <c r="A200" s="29" t="s">
        <v>124</v>
      </c>
      <c r="B200" s="22" t="s">
        <v>343</v>
      </c>
      <c r="C200" s="22" t="s">
        <v>377</v>
      </c>
      <c r="D200" s="23">
        <v>100.86</v>
      </c>
      <c r="E200" s="147" t="s">
        <v>7</v>
      </c>
      <c r="F200" s="130" t="s">
        <v>125</v>
      </c>
      <c r="G200" s="90">
        <v>16</v>
      </c>
      <c r="H200" s="24">
        <v>0.05</v>
      </c>
      <c r="I200" s="84">
        <v>17.020125</v>
      </c>
      <c r="J200" s="103"/>
      <c r="K200" s="103"/>
      <c r="L200" s="68">
        <v>0</v>
      </c>
      <c r="M200" s="25">
        <f>L200*D200*2.7</f>
        <v>0</v>
      </c>
    </row>
    <row r="201" spans="1:13" ht="40.5" customHeight="1" x14ac:dyDescent="0.25">
      <c r="A201" s="29" t="s">
        <v>126</v>
      </c>
      <c r="B201" s="22" t="s">
        <v>344</v>
      </c>
      <c r="C201" s="22" t="s">
        <v>378</v>
      </c>
      <c r="D201" s="23">
        <v>134.43</v>
      </c>
      <c r="E201" s="147" t="s">
        <v>7</v>
      </c>
      <c r="F201" s="130" t="s">
        <v>125</v>
      </c>
      <c r="G201" s="90">
        <v>16</v>
      </c>
      <c r="H201" s="24">
        <v>0.05</v>
      </c>
      <c r="I201" s="84">
        <v>22.685062500000004</v>
      </c>
      <c r="J201" s="103"/>
      <c r="K201" s="103"/>
      <c r="L201" s="68">
        <v>0</v>
      </c>
      <c r="M201" s="25">
        <f>L201*D201*2.7</f>
        <v>0</v>
      </c>
    </row>
    <row r="202" spans="1:13" ht="15.75" x14ac:dyDescent="0.25">
      <c r="A202" s="21"/>
      <c r="B202" s="21"/>
      <c r="D202" s="23"/>
      <c r="E202" s="129"/>
      <c r="F202" s="130"/>
      <c r="G202" s="90"/>
      <c r="H202" s="24"/>
      <c r="I202" s="76"/>
      <c r="J202" s="103"/>
      <c r="K202" s="103"/>
      <c r="L202" s="103"/>
      <c r="M202" s="103"/>
    </row>
    <row r="203" spans="1:13" ht="21" x14ac:dyDescent="0.25">
      <c r="A203" s="113" t="s">
        <v>420</v>
      </c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</row>
    <row r="204" spans="1:13" ht="51" x14ac:dyDescent="0.25">
      <c r="A204" s="15" t="s">
        <v>0</v>
      </c>
      <c r="B204" s="16" t="s">
        <v>1</v>
      </c>
      <c r="C204" s="16" t="s">
        <v>241</v>
      </c>
      <c r="D204" s="17" t="s">
        <v>229</v>
      </c>
      <c r="E204" s="128" t="s">
        <v>368</v>
      </c>
      <c r="F204" s="85" t="s">
        <v>365</v>
      </c>
      <c r="G204" s="85" t="s">
        <v>370</v>
      </c>
      <c r="H204" s="27"/>
      <c r="I204" s="80" t="s">
        <v>371</v>
      </c>
      <c r="J204" s="17" t="s">
        <v>403</v>
      </c>
      <c r="K204" s="19"/>
      <c r="L204" s="20" t="s">
        <v>391</v>
      </c>
      <c r="M204" s="20" t="s">
        <v>392</v>
      </c>
    </row>
    <row r="205" spans="1:13" ht="54.75" customHeight="1" x14ac:dyDescent="0.25">
      <c r="A205" s="29" t="s">
        <v>127</v>
      </c>
      <c r="B205" s="33" t="s">
        <v>353</v>
      </c>
      <c r="C205" s="33" t="s">
        <v>379</v>
      </c>
      <c r="D205" s="61">
        <v>38.57</v>
      </c>
      <c r="E205" s="148" t="s">
        <v>235</v>
      </c>
      <c r="F205" s="149" t="s">
        <v>454</v>
      </c>
      <c r="G205" s="97">
        <v>17</v>
      </c>
      <c r="H205" s="63">
        <v>0.08</v>
      </c>
      <c r="I205" s="84">
        <v>2.2688235294117649</v>
      </c>
      <c r="J205" s="119" t="s">
        <v>345</v>
      </c>
      <c r="K205" s="121"/>
      <c r="L205" s="68">
        <v>0</v>
      </c>
      <c r="M205" s="25">
        <f t="shared" ref="M205:M216" si="5">L205*D205</f>
        <v>0</v>
      </c>
    </row>
    <row r="206" spans="1:13" ht="51" customHeight="1" x14ac:dyDescent="0.25">
      <c r="A206" s="29" t="s">
        <v>128</v>
      </c>
      <c r="B206" s="33" t="s">
        <v>354</v>
      </c>
      <c r="C206" s="33" t="s">
        <v>380</v>
      </c>
      <c r="D206" s="61">
        <v>38.57</v>
      </c>
      <c r="E206" s="148" t="s">
        <v>235</v>
      </c>
      <c r="F206" s="149" t="s">
        <v>454</v>
      </c>
      <c r="G206" s="97">
        <v>17</v>
      </c>
      <c r="H206" s="63">
        <v>0.08</v>
      </c>
      <c r="I206" s="84">
        <v>2.2688235294117649</v>
      </c>
      <c r="J206" s="119" t="s">
        <v>346</v>
      </c>
      <c r="K206" s="121"/>
      <c r="L206" s="68">
        <v>0</v>
      </c>
      <c r="M206" s="25">
        <f t="shared" si="5"/>
        <v>0</v>
      </c>
    </row>
    <row r="207" spans="1:13" ht="32.25" customHeight="1" x14ac:dyDescent="0.25">
      <c r="A207" s="21" t="s">
        <v>129</v>
      </c>
      <c r="B207" s="33" t="s">
        <v>355</v>
      </c>
      <c r="C207" s="33" t="s">
        <v>381</v>
      </c>
      <c r="D207" s="61">
        <v>25.51</v>
      </c>
      <c r="E207" s="148" t="s">
        <v>235</v>
      </c>
      <c r="F207" s="149" t="s">
        <v>422</v>
      </c>
      <c r="G207" s="97">
        <v>4</v>
      </c>
      <c r="H207" s="63">
        <v>0.08</v>
      </c>
      <c r="I207" s="84">
        <v>6.3775000000000004</v>
      </c>
      <c r="J207" s="101"/>
      <c r="K207" s="103"/>
      <c r="L207" s="68">
        <v>0</v>
      </c>
      <c r="M207" s="25">
        <f t="shared" si="5"/>
        <v>0</v>
      </c>
    </row>
    <row r="208" spans="1:13" ht="32.25" customHeight="1" x14ac:dyDescent="0.25">
      <c r="A208" s="29" t="s">
        <v>130</v>
      </c>
      <c r="B208" s="33" t="s">
        <v>356</v>
      </c>
      <c r="C208" s="33" t="s">
        <v>382</v>
      </c>
      <c r="D208" s="61">
        <v>21.72</v>
      </c>
      <c r="E208" s="148" t="s">
        <v>235</v>
      </c>
      <c r="F208" s="149" t="s">
        <v>422</v>
      </c>
      <c r="G208" s="97">
        <v>4</v>
      </c>
      <c r="H208" s="63">
        <v>0.08</v>
      </c>
      <c r="I208" s="84">
        <v>5.43</v>
      </c>
      <c r="J208" s="101"/>
      <c r="K208" s="103"/>
      <c r="L208" s="68">
        <v>0</v>
      </c>
      <c r="M208" s="25">
        <f t="shared" si="5"/>
        <v>0</v>
      </c>
    </row>
    <row r="209" spans="1:13" ht="32.25" customHeight="1" x14ac:dyDescent="0.25">
      <c r="A209" s="29" t="s">
        <v>131</v>
      </c>
      <c r="B209" s="33" t="s">
        <v>357</v>
      </c>
      <c r="C209" s="33" t="s">
        <v>383</v>
      </c>
      <c r="D209" s="61">
        <v>46.42</v>
      </c>
      <c r="E209" s="148" t="s">
        <v>235</v>
      </c>
      <c r="F209" s="149" t="s">
        <v>422</v>
      </c>
      <c r="G209" s="97">
        <v>4</v>
      </c>
      <c r="H209" s="63">
        <v>0.08</v>
      </c>
      <c r="I209" s="84">
        <v>11.605</v>
      </c>
      <c r="J209" s="101"/>
      <c r="K209" s="103"/>
      <c r="L209" s="68">
        <v>0</v>
      </c>
      <c r="M209" s="25">
        <f t="shared" si="5"/>
        <v>0</v>
      </c>
    </row>
    <row r="210" spans="1:13" ht="38.25" customHeight="1" x14ac:dyDescent="0.25">
      <c r="A210" s="29" t="s">
        <v>132</v>
      </c>
      <c r="B210" s="33" t="s">
        <v>358</v>
      </c>
      <c r="C210" s="33" t="s">
        <v>384</v>
      </c>
      <c r="D210" s="61">
        <v>39.06</v>
      </c>
      <c r="E210" s="148" t="s">
        <v>235</v>
      </c>
      <c r="F210" s="149" t="s">
        <v>422</v>
      </c>
      <c r="G210" s="97">
        <v>4</v>
      </c>
      <c r="H210" s="63">
        <v>0.08</v>
      </c>
      <c r="I210" s="84">
        <v>9.7650000000000006</v>
      </c>
      <c r="J210" s="119" t="s">
        <v>347</v>
      </c>
      <c r="K210" s="120"/>
      <c r="L210" s="68">
        <v>0</v>
      </c>
      <c r="M210" s="25">
        <f t="shared" si="5"/>
        <v>0</v>
      </c>
    </row>
    <row r="211" spans="1:13" ht="38.25" customHeight="1" x14ac:dyDescent="0.25">
      <c r="A211" s="29" t="s">
        <v>133</v>
      </c>
      <c r="B211" s="33" t="s">
        <v>359</v>
      </c>
      <c r="C211" s="33" t="s">
        <v>385</v>
      </c>
      <c r="D211" s="61">
        <v>21.58</v>
      </c>
      <c r="E211" s="148" t="s">
        <v>235</v>
      </c>
      <c r="F211" s="149" t="s">
        <v>422</v>
      </c>
      <c r="G211" s="97">
        <v>4</v>
      </c>
      <c r="H211" s="63">
        <v>0.08</v>
      </c>
      <c r="I211" s="84">
        <v>5.3949999999999996</v>
      </c>
      <c r="J211" s="119" t="s">
        <v>348</v>
      </c>
      <c r="K211" s="120"/>
      <c r="L211" s="68">
        <v>0</v>
      </c>
      <c r="M211" s="25">
        <f t="shared" si="5"/>
        <v>0</v>
      </c>
    </row>
    <row r="212" spans="1:13" ht="30" x14ac:dyDescent="0.25">
      <c r="A212" s="29" t="s">
        <v>134</v>
      </c>
      <c r="B212" s="33" t="s">
        <v>360</v>
      </c>
      <c r="C212" s="33" t="s">
        <v>386</v>
      </c>
      <c r="D212" s="61">
        <v>75.3</v>
      </c>
      <c r="E212" s="148" t="s">
        <v>235</v>
      </c>
      <c r="F212" s="149" t="s">
        <v>10</v>
      </c>
      <c r="G212" s="97">
        <v>20</v>
      </c>
      <c r="H212" s="63">
        <v>0.08</v>
      </c>
      <c r="I212" s="84">
        <v>3.7649999999999997</v>
      </c>
      <c r="J212" s="101"/>
      <c r="K212" s="103"/>
      <c r="L212" s="68">
        <v>0</v>
      </c>
      <c r="M212" s="25">
        <f t="shared" si="5"/>
        <v>0</v>
      </c>
    </row>
    <row r="213" spans="1:13" ht="38.25" customHeight="1" x14ac:dyDescent="0.25">
      <c r="A213" s="29" t="s">
        <v>135</v>
      </c>
      <c r="B213" s="33" t="s">
        <v>361</v>
      </c>
      <c r="C213" s="33" t="s">
        <v>387</v>
      </c>
      <c r="D213" s="61">
        <v>54.54</v>
      </c>
      <c r="E213" s="148" t="s">
        <v>235</v>
      </c>
      <c r="F213" s="149" t="s">
        <v>10</v>
      </c>
      <c r="G213" s="97">
        <v>20</v>
      </c>
      <c r="H213" s="63">
        <v>0.08</v>
      </c>
      <c r="I213" s="84">
        <v>2.7269999999999999</v>
      </c>
      <c r="J213" s="119" t="s">
        <v>349</v>
      </c>
      <c r="K213" s="120"/>
      <c r="L213" s="68">
        <v>0</v>
      </c>
      <c r="M213" s="25">
        <f t="shared" si="5"/>
        <v>0</v>
      </c>
    </row>
    <row r="214" spans="1:13" ht="38.25" customHeight="1" x14ac:dyDescent="0.25">
      <c r="A214" s="29" t="s">
        <v>136</v>
      </c>
      <c r="B214" s="33" t="s">
        <v>362</v>
      </c>
      <c r="C214" s="33" t="s">
        <v>388</v>
      </c>
      <c r="D214" s="61">
        <v>76.180000000000007</v>
      </c>
      <c r="E214" s="148" t="s">
        <v>235</v>
      </c>
      <c r="F214" s="149" t="s">
        <v>10</v>
      </c>
      <c r="G214" s="97">
        <v>20</v>
      </c>
      <c r="H214" s="63">
        <v>0.08</v>
      </c>
      <c r="I214" s="84">
        <v>3.8090000000000002</v>
      </c>
      <c r="J214" s="119" t="s">
        <v>350</v>
      </c>
      <c r="K214" s="120"/>
      <c r="L214" s="68">
        <v>0</v>
      </c>
      <c r="M214" s="25">
        <f t="shared" si="5"/>
        <v>0</v>
      </c>
    </row>
    <row r="215" spans="1:13" ht="28.5" customHeight="1" x14ac:dyDescent="0.25">
      <c r="A215" s="29" t="s">
        <v>137</v>
      </c>
      <c r="B215" s="33" t="s">
        <v>363</v>
      </c>
      <c r="C215" s="33" t="s">
        <v>389</v>
      </c>
      <c r="D215" s="61">
        <v>56.21</v>
      </c>
      <c r="E215" s="148" t="s">
        <v>235</v>
      </c>
      <c r="F215" s="149" t="s">
        <v>10</v>
      </c>
      <c r="G215" s="97">
        <v>20</v>
      </c>
      <c r="H215" s="63">
        <v>0.08</v>
      </c>
      <c r="I215" s="84">
        <v>2.8105000000000002</v>
      </c>
      <c r="J215" s="119" t="s">
        <v>351</v>
      </c>
      <c r="K215" s="120"/>
      <c r="L215" s="68">
        <v>0</v>
      </c>
      <c r="M215" s="25">
        <f t="shared" si="5"/>
        <v>0</v>
      </c>
    </row>
    <row r="216" spans="1:13" ht="38.25" customHeight="1" x14ac:dyDescent="0.25">
      <c r="A216" s="29" t="s">
        <v>138</v>
      </c>
      <c r="B216" s="33" t="s">
        <v>364</v>
      </c>
      <c r="C216" s="33" t="s">
        <v>390</v>
      </c>
      <c r="D216" s="61">
        <v>60.44</v>
      </c>
      <c r="E216" s="148" t="s">
        <v>235</v>
      </c>
      <c r="F216" s="149" t="s">
        <v>10</v>
      </c>
      <c r="G216" s="97">
        <v>20</v>
      </c>
      <c r="H216" s="63">
        <v>0.08</v>
      </c>
      <c r="I216" s="84">
        <v>3.0219999999999998</v>
      </c>
      <c r="J216" s="119" t="s">
        <v>352</v>
      </c>
      <c r="K216" s="120"/>
      <c r="L216" s="68">
        <v>0</v>
      </c>
      <c r="M216" s="25">
        <f t="shared" si="5"/>
        <v>0</v>
      </c>
    </row>
    <row r="217" spans="1:13" ht="38.25" customHeight="1" x14ac:dyDescent="0.25">
      <c r="A217" s="29"/>
      <c r="B217" s="33"/>
      <c r="C217" s="33"/>
      <c r="D217" s="61"/>
      <c r="E217" s="148"/>
      <c r="F217" s="149"/>
      <c r="G217" s="97"/>
      <c r="H217" s="63"/>
      <c r="I217" s="76"/>
      <c r="J217" s="101"/>
      <c r="K217" s="102"/>
      <c r="L217" s="103"/>
      <c r="M217" s="25"/>
    </row>
    <row r="218" spans="1:13" ht="21" x14ac:dyDescent="0.25">
      <c r="A218" s="113" t="s">
        <v>402</v>
      </c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</row>
    <row r="219" spans="1:13" ht="30" x14ac:dyDescent="0.25">
      <c r="A219" s="108" t="s">
        <v>421</v>
      </c>
      <c r="B219" s="108"/>
      <c r="C219" s="108"/>
      <c r="D219" s="108"/>
      <c r="E219" s="108"/>
      <c r="F219" s="108"/>
      <c r="G219" s="108"/>
      <c r="H219" s="108"/>
      <c r="I219" s="108"/>
      <c r="J219" s="109" t="s">
        <v>393</v>
      </c>
      <c r="K219" s="110"/>
      <c r="L219" s="64" t="s">
        <v>391</v>
      </c>
      <c r="M219" s="64" t="s">
        <v>392</v>
      </c>
    </row>
    <row r="220" spans="1:13" ht="31.5" customHeight="1" x14ac:dyDescent="0.25">
      <c r="A220" s="108"/>
      <c r="B220" s="108"/>
      <c r="C220" s="108"/>
      <c r="D220" s="108"/>
      <c r="E220" s="108"/>
      <c r="F220" s="108"/>
      <c r="G220" s="108"/>
      <c r="H220" s="108"/>
      <c r="I220" s="108"/>
      <c r="J220" s="109"/>
      <c r="K220" s="110"/>
      <c r="L220" s="117">
        <f>SUM(L15:L216)-2</f>
        <v>0</v>
      </c>
      <c r="M220" s="115">
        <f>SUM(M15:M216)</f>
        <v>0</v>
      </c>
    </row>
    <row r="221" spans="1:13" ht="31.5" customHeight="1" x14ac:dyDescent="0.25">
      <c r="A221" s="108"/>
      <c r="B221" s="108"/>
      <c r="C221" s="108"/>
      <c r="D221" s="108"/>
      <c r="E221" s="108"/>
      <c r="F221" s="108"/>
      <c r="G221" s="108"/>
      <c r="H221" s="108"/>
      <c r="I221" s="108"/>
      <c r="J221" s="111"/>
      <c r="K221" s="112"/>
      <c r="L221" s="118"/>
      <c r="M221" s="116"/>
    </row>
    <row r="222" spans="1:13" ht="15.75" x14ac:dyDescent="0.25">
      <c r="A222" s="21"/>
      <c r="B222" s="21"/>
      <c r="D222" s="65"/>
      <c r="E222" s="129"/>
      <c r="F222" s="134"/>
      <c r="G222" s="91"/>
      <c r="H222" s="30"/>
      <c r="I222" s="82"/>
      <c r="J222" s="66"/>
      <c r="K222" s="66"/>
      <c r="L222" s="66"/>
      <c r="M222" s="66"/>
    </row>
    <row r="223" spans="1:13" ht="15.75" x14ac:dyDescent="0.25">
      <c r="A223" s="21"/>
      <c r="B223" s="21"/>
      <c r="D223" s="65"/>
      <c r="E223" s="129"/>
      <c r="F223" s="134"/>
      <c r="G223" s="91"/>
      <c r="H223" s="30"/>
      <c r="I223" s="82"/>
      <c r="J223" s="66"/>
      <c r="K223" s="66"/>
      <c r="L223" s="66"/>
      <c r="M223" s="66"/>
    </row>
    <row r="224" spans="1:13" ht="15.75" x14ac:dyDescent="0.25">
      <c r="A224" s="21"/>
      <c r="B224" s="21"/>
      <c r="D224" s="65"/>
      <c r="E224" s="129"/>
      <c r="F224" s="150"/>
      <c r="G224" s="98"/>
      <c r="H224" s="67"/>
      <c r="I224" s="82"/>
      <c r="J224" s="66"/>
      <c r="K224" s="66"/>
      <c r="L224" s="66"/>
      <c r="M224" s="66"/>
    </row>
    <row r="225" spans="1:13" ht="15.75" x14ac:dyDescent="0.25">
      <c r="A225" s="21"/>
      <c r="B225" s="21"/>
      <c r="D225" s="65"/>
      <c r="E225" s="129"/>
      <c r="F225" s="150"/>
      <c r="G225" s="98"/>
      <c r="H225" s="67"/>
      <c r="I225" s="82"/>
      <c r="J225" s="66"/>
      <c r="K225" s="66"/>
      <c r="L225" s="66"/>
      <c r="M225" s="66"/>
    </row>
    <row r="226" spans="1:13" ht="15.75" x14ac:dyDescent="0.25">
      <c r="A226" s="21"/>
      <c r="B226" s="21"/>
      <c r="D226" s="65"/>
      <c r="E226" s="129"/>
      <c r="F226" s="150"/>
      <c r="G226" s="98"/>
      <c r="H226" s="67"/>
      <c r="I226" s="82"/>
      <c r="J226" s="66"/>
      <c r="K226" s="66"/>
      <c r="L226" s="66"/>
      <c r="M226" s="66"/>
    </row>
    <row r="227" spans="1:13" ht="15.75" x14ac:dyDescent="0.25">
      <c r="A227" s="21"/>
      <c r="B227" s="21"/>
      <c r="D227" s="65"/>
      <c r="E227" s="129"/>
      <c r="F227" s="150"/>
      <c r="G227" s="98"/>
      <c r="H227" s="67"/>
      <c r="I227" s="82"/>
      <c r="J227" s="66"/>
      <c r="K227" s="66"/>
      <c r="L227" s="66"/>
      <c r="M227" s="66"/>
    </row>
    <row r="228" spans="1:13" ht="15.75" x14ac:dyDescent="0.25">
      <c r="A228" s="21"/>
      <c r="B228" s="21"/>
      <c r="D228" s="65"/>
      <c r="E228" s="129"/>
      <c r="F228" s="150"/>
      <c r="G228" s="98"/>
      <c r="H228" s="67"/>
      <c r="I228" s="82"/>
      <c r="J228" s="66"/>
      <c r="K228" s="66"/>
      <c r="L228" s="66"/>
      <c r="M228" s="66"/>
    </row>
    <row r="229" spans="1:13" ht="15.75" x14ac:dyDescent="0.25">
      <c r="A229" s="21"/>
      <c r="B229" s="21"/>
      <c r="D229" s="65"/>
      <c r="E229" s="129"/>
      <c r="F229" s="150"/>
      <c r="G229" s="98"/>
      <c r="H229" s="67"/>
      <c r="I229" s="82"/>
      <c r="J229" s="66"/>
      <c r="K229" s="66"/>
      <c r="L229" s="66"/>
      <c r="M229" s="66"/>
    </row>
    <row r="230" spans="1:13" ht="15.75" x14ac:dyDescent="0.25">
      <c r="A230" s="21"/>
      <c r="B230" s="21"/>
      <c r="D230" s="65"/>
      <c r="E230" s="129"/>
      <c r="F230" s="150"/>
      <c r="G230" s="98"/>
      <c r="H230" s="67"/>
      <c r="I230" s="82"/>
      <c r="J230" s="66"/>
      <c r="K230" s="66"/>
      <c r="L230" s="66"/>
      <c r="M230" s="66"/>
    </row>
    <row r="231" spans="1:13" ht="15.75" x14ac:dyDescent="0.25">
      <c r="A231" s="21"/>
      <c r="B231" s="21"/>
      <c r="D231" s="65"/>
      <c r="E231" s="129"/>
      <c r="F231" s="150"/>
      <c r="G231" s="98"/>
      <c r="H231" s="67"/>
      <c r="I231" s="82"/>
      <c r="J231" s="66"/>
      <c r="K231" s="66"/>
      <c r="L231" s="66"/>
      <c r="M231" s="66"/>
    </row>
    <row r="232" spans="1:13" ht="15.75" x14ac:dyDescent="0.25">
      <c r="A232" s="21"/>
      <c r="B232" s="21"/>
      <c r="D232" s="65"/>
      <c r="E232" s="129"/>
      <c r="F232" s="150"/>
      <c r="G232" s="98"/>
      <c r="H232" s="67"/>
      <c r="I232" s="82"/>
      <c r="J232" s="66"/>
      <c r="K232" s="66"/>
      <c r="L232" s="66"/>
      <c r="M232" s="66"/>
    </row>
    <row r="233" spans="1:13" ht="15.75" x14ac:dyDescent="0.25">
      <c r="A233" s="21"/>
      <c r="B233" s="21"/>
      <c r="D233" s="65"/>
      <c r="E233" s="129"/>
      <c r="F233" s="150"/>
      <c r="G233" s="98"/>
      <c r="H233" s="67"/>
      <c r="I233" s="82"/>
      <c r="J233" s="66"/>
      <c r="K233" s="66"/>
      <c r="L233" s="66"/>
      <c r="M233" s="66"/>
    </row>
    <row r="234" spans="1:13" ht="15.75" x14ac:dyDescent="0.25">
      <c r="A234" s="21"/>
      <c r="B234" s="21"/>
      <c r="D234" s="65"/>
      <c r="E234" s="129"/>
      <c r="F234" s="150"/>
      <c r="G234" s="98"/>
      <c r="H234" s="67"/>
      <c r="I234" s="82"/>
      <c r="J234" s="66"/>
      <c r="K234" s="66"/>
      <c r="L234" s="66"/>
      <c r="M234" s="66"/>
    </row>
    <row r="235" spans="1:13" ht="15.75" x14ac:dyDescent="0.25">
      <c r="A235" s="21"/>
      <c r="B235" s="21"/>
      <c r="D235" s="65"/>
      <c r="E235" s="129"/>
      <c r="F235" s="150"/>
      <c r="G235" s="98"/>
      <c r="H235" s="67"/>
      <c r="I235" s="82"/>
      <c r="J235" s="66"/>
      <c r="K235" s="66"/>
      <c r="L235" s="66"/>
      <c r="M235" s="66"/>
    </row>
    <row r="236" spans="1:13" ht="15.75" x14ac:dyDescent="0.25">
      <c r="A236" s="21"/>
      <c r="B236" s="21"/>
      <c r="D236" s="65"/>
      <c r="E236" s="129"/>
      <c r="F236" s="150"/>
      <c r="G236" s="98"/>
      <c r="H236" s="67"/>
      <c r="I236" s="82"/>
      <c r="J236" s="66"/>
      <c r="K236" s="66"/>
      <c r="L236" s="66"/>
      <c r="M236" s="66"/>
    </row>
    <row r="237" spans="1:13" ht="15.75" x14ac:dyDescent="0.25">
      <c r="A237" s="21"/>
      <c r="B237" s="21"/>
      <c r="D237" s="65"/>
      <c r="E237" s="129"/>
      <c r="F237" s="150"/>
      <c r="G237" s="98"/>
      <c r="H237" s="67"/>
      <c r="I237" s="82"/>
      <c r="J237" s="66"/>
      <c r="K237" s="66"/>
      <c r="L237" s="66"/>
      <c r="M237" s="66"/>
    </row>
    <row r="238" spans="1:13" ht="15.75" x14ac:dyDescent="0.25">
      <c r="A238" s="21"/>
      <c r="B238" s="21"/>
      <c r="D238" s="65"/>
      <c r="E238" s="129"/>
      <c r="F238" s="150"/>
      <c r="G238" s="98"/>
      <c r="H238" s="67"/>
      <c r="I238" s="82"/>
      <c r="J238" s="66"/>
      <c r="K238" s="66"/>
      <c r="L238" s="66"/>
      <c r="M238" s="66"/>
    </row>
    <row r="239" spans="1:13" ht="15.75" x14ac:dyDescent="0.25">
      <c r="A239" s="21"/>
      <c r="B239" s="21"/>
      <c r="D239" s="65"/>
      <c r="E239" s="129"/>
      <c r="F239" s="150"/>
      <c r="G239" s="98"/>
      <c r="H239" s="67"/>
      <c r="I239" s="82"/>
      <c r="J239" s="66"/>
      <c r="K239" s="66"/>
      <c r="L239" s="66"/>
      <c r="M239" s="66"/>
    </row>
    <row r="240" spans="1:13" ht="15.75" x14ac:dyDescent="0.25">
      <c r="A240" s="21"/>
      <c r="B240" s="21"/>
      <c r="D240" s="65"/>
      <c r="E240" s="129"/>
      <c r="F240" s="150"/>
      <c r="G240" s="98"/>
      <c r="H240" s="67"/>
      <c r="I240" s="82"/>
      <c r="J240" s="66"/>
      <c r="K240" s="66"/>
      <c r="L240" s="66"/>
      <c r="M240" s="66"/>
    </row>
    <row r="241" spans="1:13" ht="15.75" x14ac:dyDescent="0.25">
      <c r="A241" s="21"/>
      <c r="B241" s="21"/>
      <c r="D241" s="65"/>
      <c r="E241" s="129"/>
      <c r="F241" s="150"/>
      <c r="G241" s="98"/>
      <c r="H241" s="67"/>
      <c r="I241" s="82"/>
      <c r="J241" s="66"/>
      <c r="K241" s="66"/>
      <c r="L241" s="66"/>
      <c r="M241" s="66"/>
    </row>
    <row r="242" spans="1:13" ht="15.75" x14ac:dyDescent="0.25">
      <c r="A242" s="21"/>
      <c r="B242" s="21"/>
      <c r="D242" s="65"/>
      <c r="E242" s="129"/>
      <c r="F242" s="150"/>
      <c r="G242" s="98"/>
      <c r="H242" s="67"/>
      <c r="I242" s="82"/>
      <c r="J242" s="66"/>
      <c r="K242" s="66"/>
      <c r="L242" s="66"/>
      <c r="M242" s="66"/>
    </row>
    <row r="243" spans="1:13" ht="15.75" x14ac:dyDescent="0.25">
      <c r="A243" s="21"/>
      <c r="B243" s="21"/>
      <c r="D243" s="65"/>
      <c r="E243" s="129"/>
      <c r="F243" s="150"/>
      <c r="G243" s="98"/>
      <c r="H243" s="67"/>
      <c r="I243" s="82"/>
      <c r="J243" s="66"/>
      <c r="K243" s="66"/>
      <c r="L243" s="66"/>
      <c r="M243" s="66"/>
    </row>
    <row r="244" spans="1:13" ht="15.75" x14ac:dyDescent="0.25">
      <c r="A244" s="21"/>
      <c r="B244" s="21"/>
      <c r="D244" s="65"/>
      <c r="E244" s="129"/>
      <c r="F244" s="150"/>
      <c r="G244" s="98"/>
      <c r="H244" s="67"/>
      <c r="I244" s="82"/>
      <c r="J244" s="66"/>
      <c r="K244" s="66"/>
      <c r="L244" s="66"/>
      <c r="M244" s="66"/>
    </row>
    <row r="245" spans="1:13" ht="15.75" x14ac:dyDescent="0.25">
      <c r="A245" s="21"/>
      <c r="B245" s="21"/>
      <c r="D245" s="65"/>
      <c r="E245" s="129"/>
      <c r="F245" s="150"/>
      <c r="G245" s="98"/>
      <c r="H245" s="67"/>
      <c r="I245" s="82"/>
      <c r="J245" s="66"/>
      <c r="K245" s="66"/>
      <c r="L245" s="66"/>
      <c r="M245" s="66"/>
    </row>
    <row r="246" spans="1:13" ht="15.75" x14ac:dyDescent="0.25">
      <c r="A246" s="21"/>
      <c r="B246" s="21"/>
      <c r="D246" s="65"/>
      <c r="E246" s="129"/>
      <c r="F246" s="150"/>
      <c r="G246" s="98"/>
      <c r="H246" s="67"/>
      <c r="I246" s="82"/>
      <c r="J246" s="66"/>
      <c r="K246" s="66"/>
      <c r="L246" s="66"/>
      <c r="M246" s="66"/>
    </row>
    <row r="247" spans="1:13" ht="15.75" x14ac:dyDescent="0.25">
      <c r="A247" s="21"/>
      <c r="B247" s="21"/>
      <c r="D247" s="65"/>
      <c r="E247" s="129"/>
      <c r="F247" s="150"/>
      <c r="G247" s="98"/>
      <c r="H247" s="67"/>
      <c r="I247" s="82"/>
      <c r="J247" s="66"/>
      <c r="K247" s="66"/>
      <c r="L247" s="66"/>
      <c r="M247" s="66"/>
    </row>
    <row r="248" spans="1:13" ht="15.75" x14ac:dyDescent="0.25">
      <c r="A248" s="21"/>
      <c r="B248" s="21"/>
      <c r="D248" s="65"/>
      <c r="E248" s="129"/>
      <c r="F248" s="150"/>
      <c r="G248" s="98"/>
      <c r="H248" s="67"/>
      <c r="I248" s="82"/>
      <c r="J248" s="66"/>
      <c r="K248" s="66"/>
      <c r="L248" s="66"/>
      <c r="M248" s="66"/>
    </row>
    <row r="249" spans="1:13" ht="15.75" x14ac:dyDescent="0.25">
      <c r="A249" s="21"/>
      <c r="B249" s="21"/>
      <c r="D249" s="65"/>
      <c r="E249" s="129"/>
      <c r="F249" s="150"/>
      <c r="G249" s="98"/>
      <c r="H249" s="67"/>
      <c r="I249" s="82"/>
      <c r="J249" s="66"/>
      <c r="K249" s="66"/>
      <c r="L249" s="66"/>
      <c r="M249" s="66"/>
    </row>
    <row r="250" spans="1:13" ht="15.75" x14ac:dyDescent="0.25">
      <c r="A250" s="21"/>
      <c r="B250" s="21"/>
      <c r="D250" s="65"/>
      <c r="E250" s="129"/>
      <c r="F250" s="150"/>
      <c r="G250" s="98"/>
      <c r="H250" s="67"/>
      <c r="I250" s="82"/>
      <c r="J250" s="66"/>
      <c r="K250" s="66"/>
      <c r="L250" s="66"/>
      <c r="M250" s="66"/>
    </row>
    <row r="251" spans="1:13" ht="15.75" x14ac:dyDescent="0.25">
      <c r="A251" s="21"/>
      <c r="B251" s="21"/>
      <c r="D251" s="65"/>
      <c r="E251" s="129"/>
      <c r="F251" s="150"/>
      <c r="G251" s="98"/>
      <c r="H251" s="67"/>
      <c r="I251" s="82"/>
      <c r="J251" s="66"/>
      <c r="K251" s="66"/>
      <c r="L251" s="66"/>
      <c r="M251" s="66"/>
    </row>
    <row r="252" spans="1:13" ht="15.75" x14ac:dyDescent="0.25">
      <c r="A252" s="21"/>
      <c r="B252" s="21"/>
      <c r="D252" s="65"/>
      <c r="E252" s="129"/>
      <c r="F252" s="150"/>
      <c r="G252" s="98"/>
      <c r="H252" s="67"/>
      <c r="I252" s="82"/>
      <c r="J252" s="66"/>
      <c r="K252" s="66"/>
      <c r="L252" s="66"/>
      <c r="M252" s="66"/>
    </row>
    <row r="253" spans="1:13" ht="15.75" x14ac:dyDescent="0.25">
      <c r="A253" s="21"/>
      <c r="B253" s="21"/>
      <c r="D253" s="65"/>
      <c r="E253" s="129"/>
      <c r="F253" s="150"/>
      <c r="G253" s="98"/>
      <c r="H253" s="67"/>
      <c r="I253" s="82"/>
      <c r="J253" s="66"/>
      <c r="K253" s="66"/>
      <c r="L253" s="66"/>
      <c r="M253" s="66"/>
    </row>
    <row r="254" spans="1:13" ht="15.75" x14ac:dyDescent="0.25">
      <c r="A254" s="21"/>
      <c r="B254" s="21"/>
      <c r="D254" s="65"/>
      <c r="E254" s="129"/>
      <c r="F254" s="150"/>
      <c r="G254" s="98"/>
      <c r="H254" s="67"/>
      <c r="I254" s="82"/>
      <c r="J254" s="66"/>
      <c r="K254" s="66"/>
      <c r="L254" s="66"/>
      <c r="M254" s="66"/>
    </row>
    <row r="255" spans="1:13" ht="15.75" x14ac:dyDescent="0.25">
      <c r="A255" s="21"/>
      <c r="B255" s="21"/>
      <c r="D255" s="65"/>
      <c r="E255" s="129"/>
      <c r="F255" s="150"/>
      <c r="G255" s="98"/>
      <c r="H255" s="67"/>
      <c r="I255" s="82"/>
      <c r="J255" s="66"/>
      <c r="K255" s="66"/>
      <c r="L255" s="66"/>
      <c r="M255" s="66"/>
    </row>
    <row r="256" spans="1:13" ht="15.75" x14ac:dyDescent="0.25">
      <c r="A256" s="21"/>
      <c r="B256" s="21"/>
      <c r="D256" s="65"/>
      <c r="E256" s="129"/>
      <c r="F256" s="150"/>
      <c r="G256" s="98"/>
      <c r="H256" s="67"/>
      <c r="I256" s="82"/>
      <c r="J256" s="66"/>
      <c r="K256" s="66"/>
      <c r="L256" s="66"/>
      <c r="M256" s="66"/>
    </row>
    <row r="257" spans="1:13" ht="15.75" x14ac:dyDescent="0.25">
      <c r="A257" s="21"/>
      <c r="B257" s="21"/>
      <c r="D257" s="65"/>
      <c r="E257" s="129"/>
      <c r="F257" s="150"/>
      <c r="G257" s="98"/>
      <c r="H257" s="67"/>
      <c r="I257" s="82"/>
      <c r="J257" s="66"/>
      <c r="K257" s="66"/>
      <c r="L257" s="66"/>
      <c r="M257" s="66"/>
    </row>
    <row r="258" spans="1:13" ht="15.75" x14ac:dyDescent="0.25">
      <c r="A258" s="21"/>
      <c r="B258" s="21"/>
      <c r="D258" s="65"/>
      <c r="E258" s="129"/>
      <c r="F258" s="150"/>
      <c r="G258" s="98"/>
      <c r="H258" s="67"/>
      <c r="I258" s="82"/>
      <c r="J258" s="66"/>
      <c r="K258" s="66"/>
      <c r="L258" s="66"/>
      <c r="M258" s="66"/>
    </row>
    <row r="259" spans="1:13" ht="15.75" x14ac:dyDescent="0.25">
      <c r="A259" s="21"/>
      <c r="B259" s="21"/>
      <c r="D259" s="65"/>
      <c r="E259" s="129"/>
      <c r="F259" s="150"/>
      <c r="G259" s="98"/>
      <c r="H259" s="67"/>
      <c r="I259" s="82"/>
      <c r="J259" s="66"/>
      <c r="K259" s="66"/>
      <c r="L259" s="66"/>
      <c r="M259" s="66"/>
    </row>
    <row r="260" spans="1:13" ht="15.75" x14ac:dyDescent="0.25">
      <c r="A260" s="21"/>
      <c r="B260" s="21"/>
      <c r="D260" s="65"/>
      <c r="E260" s="129"/>
      <c r="F260" s="150"/>
      <c r="G260" s="98"/>
      <c r="H260" s="67"/>
      <c r="I260" s="82"/>
      <c r="J260" s="66"/>
      <c r="K260" s="66"/>
      <c r="L260" s="66"/>
      <c r="M260" s="66"/>
    </row>
    <row r="261" spans="1:13" ht="15.75" x14ac:dyDescent="0.25">
      <c r="A261" s="21"/>
      <c r="B261" s="21"/>
      <c r="D261" s="65"/>
      <c r="E261" s="129"/>
      <c r="F261" s="150"/>
      <c r="G261" s="98"/>
      <c r="H261" s="67"/>
      <c r="I261" s="82"/>
      <c r="J261" s="66"/>
      <c r="K261" s="66"/>
      <c r="L261" s="66"/>
      <c r="M261" s="66"/>
    </row>
    <row r="262" spans="1:13" ht="15.75" x14ac:dyDescent="0.25">
      <c r="A262" s="21"/>
      <c r="B262" s="21"/>
      <c r="D262" s="65"/>
      <c r="E262" s="129"/>
      <c r="F262" s="150"/>
      <c r="G262" s="98"/>
      <c r="H262" s="67"/>
      <c r="I262" s="82"/>
      <c r="J262" s="66"/>
      <c r="K262" s="66"/>
      <c r="L262" s="66"/>
      <c r="M262" s="66"/>
    </row>
    <row r="263" spans="1:13" ht="15.75" x14ac:dyDescent="0.25">
      <c r="A263" s="21"/>
      <c r="B263" s="21"/>
      <c r="D263" s="65"/>
      <c r="E263" s="129"/>
      <c r="F263" s="150"/>
      <c r="G263" s="98"/>
      <c r="H263" s="67"/>
      <c r="I263" s="82"/>
      <c r="J263" s="66"/>
      <c r="K263" s="66"/>
      <c r="L263" s="66"/>
      <c r="M263" s="66"/>
    </row>
    <row r="264" spans="1:13" ht="15.75" x14ac:dyDescent="0.25">
      <c r="A264" s="21"/>
      <c r="B264" s="21"/>
      <c r="D264" s="65"/>
      <c r="E264" s="129"/>
      <c r="F264" s="150"/>
      <c r="G264" s="98"/>
      <c r="H264" s="67"/>
      <c r="I264" s="82"/>
      <c r="J264" s="66"/>
      <c r="K264" s="66"/>
      <c r="L264" s="66"/>
      <c r="M264" s="66"/>
    </row>
    <row r="265" spans="1:13" ht="15.75" x14ac:dyDescent="0.25">
      <c r="A265" s="21"/>
      <c r="B265" s="21"/>
      <c r="D265" s="65"/>
      <c r="E265" s="129"/>
      <c r="F265" s="150"/>
      <c r="G265" s="98"/>
      <c r="H265" s="67"/>
      <c r="I265" s="82"/>
      <c r="J265" s="66"/>
      <c r="K265" s="66"/>
      <c r="L265" s="66"/>
      <c r="M265" s="66"/>
    </row>
    <row r="266" spans="1:13" ht="15.75" x14ac:dyDescent="0.25">
      <c r="A266" s="21"/>
      <c r="B266" s="21"/>
      <c r="D266" s="65"/>
      <c r="E266" s="129"/>
      <c r="F266" s="150"/>
      <c r="G266" s="98"/>
      <c r="H266" s="67"/>
      <c r="I266" s="82"/>
      <c r="J266" s="66"/>
      <c r="K266" s="66"/>
      <c r="L266" s="66"/>
      <c r="M266" s="66"/>
    </row>
    <row r="267" spans="1:13" ht="15.75" x14ac:dyDescent="0.25">
      <c r="A267" s="21"/>
      <c r="B267" s="21"/>
      <c r="D267" s="65"/>
      <c r="E267" s="129"/>
      <c r="F267" s="150"/>
      <c r="G267" s="98"/>
      <c r="H267" s="67"/>
      <c r="I267" s="82"/>
      <c r="J267" s="66"/>
      <c r="K267" s="66"/>
      <c r="L267" s="66"/>
      <c r="M267" s="66"/>
    </row>
    <row r="268" spans="1:13" ht="15.75" x14ac:dyDescent="0.25">
      <c r="A268" s="21"/>
      <c r="B268" s="21"/>
      <c r="D268" s="65"/>
      <c r="E268" s="129"/>
      <c r="F268" s="150"/>
      <c r="G268" s="98"/>
      <c r="H268" s="67"/>
      <c r="I268" s="82"/>
      <c r="J268" s="66"/>
      <c r="K268" s="66"/>
      <c r="L268" s="66"/>
      <c r="M268" s="66"/>
    </row>
    <row r="269" spans="1:13" ht="15.75" x14ac:dyDescent="0.25">
      <c r="A269" s="21"/>
      <c r="B269" s="21"/>
      <c r="D269" s="65"/>
      <c r="E269" s="129"/>
      <c r="F269" s="150"/>
      <c r="G269" s="98"/>
      <c r="H269" s="67"/>
      <c r="I269" s="82"/>
      <c r="J269" s="66"/>
      <c r="K269" s="66"/>
      <c r="L269" s="66"/>
      <c r="M269" s="66"/>
    </row>
    <row r="270" spans="1:13" ht="15.75" x14ac:dyDescent="0.25">
      <c r="A270" s="21"/>
      <c r="B270" s="21"/>
      <c r="D270" s="65"/>
      <c r="E270" s="129"/>
      <c r="F270" s="150"/>
      <c r="G270" s="98"/>
      <c r="H270" s="67"/>
      <c r="I270" s="82"/>
      <c r="J270" s="66"/>
      <c r="K270" s="66"/>
      <c r="L270" s="66"/>
      <c r="M270" s="66"/>
    </row>
    <row r="271" spans="1:13" ht="15.75" x14ac:dyDescent="0.25">
      <c r="A271" s="21"/>
      <c r="B271" s="21"/>
      <c r="D271" s="65"/>
      <c r="E271" s="129"/>
      <c r="F271" s="150"/>
      <c r="G271" s="98"/>
      <c r="H271" s="67"/>
      <c r="I271" s="82"/>
      <c r="J271" s="66"/>
      <c r="K271" s="66"/>
      <c r="L271" s="66"/>
      <c r="M271" s="66"/>
    </row>
    <row r="272" spans="1:13" ht="15.75" x14ac:dyDescent="0.25">
      <c r="A272" s="21"/>
      <c r="B272" s="21"/>
      <c r="D272" s="65"/>
      <c r="E272" s="129"/>
      <c r="F272" s="150"/>
      <c r="G272" s="98"/>
      <c r="H272" s="67"/>
      <c r="I272" s="82"/>
      <c r="J272" s="66"/>
      <c r="K272" s="66"/>
      <c r="L272" s="66"/>
      <c r="M272" s="66"/>
    </row>
    <row r="273" spans="1:13" ht="15.75" x14ac:dyDescent="0.25">
      <c r="A273" s="21"/>
      <c r="B273" s="21"/>
      <c r="D273" s="65"/>
      <c r="E273" s="129"/>
      <c r="F273" s="150"/>
      <c r="G273" s="98"/>
      <c r="H273" s="67"/>
      <c r="I273" s="82"/>
      <c r="J273" s="66"/>
      <c r="K273" s="66"/>
      <c r="L273" s="66"/>
      <c r="M273" s="66"/>
    </row>
    <row r="274" spans="1:13" ht="15.75" x14ac:dyDescent="0.25">
      <c r="A274" s="21"/>
      <c r="B274" s="21"/>
      <c r="D274" s="65"/>
      <c r="E274" s="129"/>
      <c r="F274" s="150"/>
      <c r="G274" s="98"/>
      <c r="H274" s="67"/>
      <c r="I274" s="82"/>
      <c r="J274" s="66"/>
      <c r="K274" s="66"/>
      <c r="L274" s="66"/>
      <c r="M274" s="66"/>
    </row>
    <row r="275" spans="1:13" ht="15.75" x14ac:dyDescent="0.25">
      <c r="A275" s="21"/>
      <c r="B275" s="21"/>
      <c r="D275" s="65"/>
      <c r="E275" s="129"/>
      <c r="F275" s="150"/>
      <c r="G275" s="98"/>
      <c r="H275" s="67"/>
      <c r="I275" s="82"/>
      <c r="J275" s="66"/>
      <c r="K275" s="66"/>
      <c r="L275" s="66"/>
      <c r="M275" s="66"/>
    </row>
    <row r="276" spans="1:13" ht="15.75" x14ac:dyDescent="0.25">
      <c r="A276" s="21"/>
      <c r="B276" s="21"/>
      <c r="D276" s="65"/>
      <c r="E276" s="129"/>
      <c r="F276" s="150"/>
      <c r="G276" s="98"/>
      <c r="H276" s="67"/>
      <c r="I276" s="82"/>
      <c r="J276" s="66"/>
      <c r="K276" s="66"/>
      <c r="L276" s="66"/>
      <c r="M276" s="66"/>
    </row>
    <row r="277" spans="1:13" ht="15.75" x14ac:dyDescent="0.25">
      <c r="A277" s="21"/>
      <c r="B277" s="21"/>
      <c r="D277" s="65"/>
      <c r="E277" s="129"/>
      <c r="F277" s="150"/>
      <c r="G277" s="98"/>
      <c r="H277" s="67"/>
      <c r="I277" s="82"/>
      <c r="J277" s="66"/>
      <c r="K277" s="66"/>
      <c r="L277" s="66"/>
      <c r="M277" s="66"/>
    </row>
    <row r="278" spans="1:13" ht="15.75" x14ac:dyDescent="0.25">
      <c r="A278" s="21"/>
      <c r="B278" s="21"/>
      <c r="D278" s="65"/>
      <c r="E278" s="129"/>
      <c r="F278" s="150"/>
      <c r="G278" s="98"/>
      <c r="H278" s="67"/>
      <c r="I278" s="82"/>
      <c r="J278" s="66"/>
      <c r="K278" s="66"/>
      <c r="L278" s="66"/>
      <c r="M278" s="66"/>
    </row>
    <row r="279" spans="1:13" ht="15.75" x14ac:dyDescent="0.25">
      <c r="A279" s="21"/>
      <c r="B279" s="21"/>
      <c r="D279" s="65"/>
      <c r="E279" s="129"/>
      <c r="F279" s="150"/>
      <c r="G279" s="98"/>
      <c r="H279" s="67"/>
      <c r="I279" s="82"/>
      <c r="J279" s="66"/>
      <c r="K279" s="66"/>
      <c r="L279" s="66"/>
      <c r="M279" s="66"/>
    </row>
    <row r="280" spans="1:13" ht="15.75" x14ac:dyDescent="0.25">
      <c r="A280" s="21"/>
      <c r="B280" s="21"/>
      <c r="D280" s="65"/>
      <c r="E280" s="129"/>
      <c r="F280" s="150"/>
      <c r="G280" s="98"/>
      <c r="H280" s="67"/>
      <c r="I280" s="82"/>
      <c r="J280" s="66"/>
      <c r="K280" s="66"/>
      <c r="L280" s="66"/>
      <c r="M280" s="66"/>
    </row>
    <row r="281" spans="1:13" ht="15.75" x14ac:dyDescent="0.25">
      <c r="A281" s="21"/>
      <c r="B281" s="21"/>
      <c r="D281" s="65"/>
      <c r="E281" s="129"/>
      <c r="F281" s="150"/>
      <c r="G281" s="98"/>
      <c r="H281" s="67"/>
      <c r="I281" s="82"/>
      <c r="J281" s="66"/>
      <c r="K281" s="66"/>
      <c r="L281" s="66"/>
      <c r="M281" s="66"/>
    </row>
    <row r="282" spans="1:13" ht="15.75" x14ac:dyDescent="0.25">
      <c r="A282" s="21"/>
      <c r="B282" s="21"/>
      <c r="D282" s="65"/>
      <c r="E282" s="129"/>
      <c r="F282" s="150"/>
      <c r="G282" s="98"/>
      <c r="H282" s="67"/>
      <c r="I282" s="82"/>
      <c r="J282" s="66"/>
      <c r="K282" s="66"/>
      <c r="L282" s="66"/>
      <c r="M282" s="66"/>
    </row>
    <row r="283" spans="1:13" ht="15.75" x14ac:dyDescent="0.25">
      <c r="A283" s="21"/>
      <c r="B283" s="21"/>
      <c r="D283" s="65"/>
      <c r="E283" s="129"/>
      <c r="F283" s="150"/>
      <c r="G283" s="98"/>
      <c r="H283" s="67"/>
      <c r="I283" s="82"/>
      <c r="J283" s="66"/>
      <c r="K283" s="66"/>
      <c r="L283" s="66"/>
      <c r="M283" s="66"/>
    </row>
    <row r="284" spans="1:13" ht="15.75" x14ac:dyDescent="0.25">
      <c r="A284" s="21"/>
      <c r="B284" s="21"/>
      <c r="D284" s="65"/>
      <c r="E284" s="129"/>
      <c r="F284" s="150"/>
      <c r="G284" s="98"/>
      <c r="H284" s="67"/>
      <c r="I284" s="82"/>
      <c r="J284" s="66"/>
      <c r="K284" s="66"/>
      <c r="L284" s="66"/>
      <c r="M284" s="66"/>
    </row>
    <row r="285" spans="1:13" ht="15.75" x14ac:dyDescent="0.25">
      <c r="A285" s="21"/>
      <c r="B285" s="21"/>
      <c r="D285" s="65"/>
      <c r="E285" s="129"/>
      <c r="F285" s="150"/>
      <c r="G285" s="98"/>
      <c r="H285" s="67"/>
      <c r="I285" s="82"/>
      <c r="J285" s="66"/>
      <c r="K285" s="66"/>
      <c r="L285" s="66"/>
      <c r="M285" s="66"/>
    </row>
    <row r="286" spans="1:13" ht="15.75" x14ac:dyDescent="0.25">
      <c r="A286" s="21"/>
      <c r="B286" s="21"/>
      <c r="D286" s="65"/>
      <c r="E286" s="129"/>
      <c r="F286" s="150"/>
      <c r="G286" s="98"/>
      <c r="H286" s="67"/>
      <c r="I286" s="82"/>
      <c r="J286" s="66"/>
      <c r="K286" s="66"/>
      <c r="L286" s="66"/>
      <c r="M286" s="66"/>
    </row>
    <row r="287" spans="1:13" ht="15.75" x14ac:dyDescent="0.25">
      <c r="A287" s="21"/>
      <c r="B287" s="21"/>
      <c r="D287" s="65"/>
      <c r="E287" s="129"/>
      <c r="F287" s="150"/>
      <c r="G287" s="98"/>
      <c r="H287" s="67"/>
      <c r="I287" s="82"/>
      <c r="J287" s="66"/>
      <c r="K287" s="66"/>
      <c r="L287" s="66"/>
      <c r="M287" s="66"/>
    </row>
    <row r="288" spans="1:13" ht="15.75" x14ac:dyDescent="0.25">
      <c r="A288" s="21"/>
      <c r="B288" s="21"/>
      <c r="D288" s="65"/>
      <c r="E288" s="129"/>
      <c r="F288" s="150"/>
      <c r="G288" s="98"/>
      <c r="H288" s="67"/>
      <c r="I288" s="82"/>
      <c r="J288" s="66"/>
      <c r="K288" s="66"/>
      <c r="L288" s="66"/>
      <c r="M288" s="66"/>
    </row>
    <row r="289" spans="1:13" ht="15.75" x14ac:dyDescent="0.25">
      <c r="A289" s="21"/>
      <c r="B289" s="21"/>
      <c r="D289" s="65"/>
      <c r="E289" s="129"/>
      <c r="F289" s="150"/>
      <c r="G289" s="98"/>
      <c r="H289" s="67"/>
      <c r="I289" s="82"/>
      <c r="J289" s="66"/>
      <c r="K289" s="66"/>
      <c r="L289" s="66"/>
      <c r="M289" s="66"/>
    </row>
    <row r="290" spans="1:13" ht="15.75" x14ac:dyDescent="0.25">
      <c r="A290" s="21"/>
      <c r="B290" s="21"/>
      <c r="D290" s="65"/>
      <c r="E290" s="129"/>
      <c r="F290" s="150"/>
      <c r="G290" s="98"/>
      <c r="H290" s="67"/>
      <c r="I290" s="82"/>
      <c r="J290" s="66"/>
      <c r="K290" s="66"/>
      <c r="L290" s="66"/>
      <c r="M290" s="66"/>
    </row>
    <row r="291" spans="1:13" ht="15.75" x14ac:dyDescent="0.25">
      <c r="A291" s="21"/>
      <c r="B291" s="21"/>
      <c r="D291" s="65"/>
      <c r="E291" s="129"/>
      <c r="F291" s="150"/>
      <c r="G291" s="98"/>
      <c r="H291" s="67"/>
      <c r="I291" s="82"/>
      <c r="J291" s="66"/>
      <c r="K291" s="66"/>
      <c r="L291" s="66"/>
      <c r="M291" s="66"/>
    </row>
    <row r="292" spans="1:13" ht="15.75" x14ac:dyDescent="0.25">
      <c r="A292" s="21"/>
      <c r="B292" s="21"/>
      <c r="D292" s="65"/>
      <c r="E292" s="129"/>
      <c r="F292" s="150"/>
      <c r="G292" s="98"/>
      <c r="H292" s="67"/>
      <c r="I292" s="82"/>
      <c r="J292" s="66"/>
      <c r="K292" s="66"/>
      <c r="L292" s="66"/>
      <c r="M292" s="66"/>
    </row>
    <row r="293" spans="1:13" ht="15.75" x14ac:dyDescent="0.25">
      <c r="A293" s="21"/>
      <c r="B293" s="21"/>
      <c r="D293" s="65"/>
      <c r="E293" s="129"/>
      <c r="F293" s="150"/>
      <c r="G293" s="98"/>
      <c r="H293" s="67"/>
      <c r="I293" s="82"/>
      <c r="J293" s="66"/>
      <c r="K293" s="66"/>
      <c r="L293" s="66"/>
      <c r="M293" s="66"/>
    </row>
    <row r="294" spans="1:13" ht="15.75" x14ac:dyDescent="0.25">
      <c r="A294" s="21"/>
      <c r="B294" s="21"/>
      <c r="D294" s="65"/>
      <c r="E294" s="129"/>
      <c r="F294" s="150"/>
      <c r="G294" s="98"/>
      <c r="H294" s="67"/>
      <c r="I294" s="82"/>
      <c r="J294" s="66"/>
      <c r="K294" s="66"/>
      <c r="L294" s="66"/>
      <c r="M294" s="66"/>
    </row>
    <row r="295" spans="1:13" ht="15.75" x14ac:dyDescent="0.25">
      <c r="A295" s="21"/>
      <c r="B295" s="21"/>
      <c r="D295" s="65"/>
      <c r="E295" s="129"/>
      <c r="F295" s="150"/>
      <c r="G295" s="98"/>
      <c r="H295" s="67"/>
      <c r="I295" s="82"/>
      <c r="J295" s="66"/>
      <c r="K295" s="66"/>
      <c r="L295" s="66"/>
      <c r="M295" s="66"/>
    </row>
    <row r="296" spans="1:13" ht="15.75" x14ac:dyDescent="0.25">
      <c r="A296" s="21"/>
      <c r="B296" s="21"/>
      <c r="D296" s="65"/>
      <c r="E296" s="129"/>
      <c r="F296" s="150"/>
      <c r="G296" s="98"/>
      <c r="H296" s="67"/>
      <c r="I296" s="82"/>
      <c r="J296" s="66"/>
      <c r="K296" s="66"/>
      <c r="L296" s="66"/>
      <c r="M296" s="66"/>
    </row>
    <row r="297" spans="1:13" ht="15.75" x14ac:dyDescent="0.25">
      <c r="A297" s="21"/>
      <c r="B297" s="21"/>
      <c r="D297" s="65"/>
      <c r="E297" s="129"/>
      <c r="F297" s="150"/>
      <c r="G297" s="98"/>
      <c r="H297" s="67"/>
      <c r="I297" s="82"/>
      <c r="J297" s="66"/>
      <c r="K297" s="66"/>
      <c r="L297" s="66"/>
      <c r="M297" s="66"/>
    </row>
    <row r="298" spans="1:13" ht="15.75" x14ac:dyDescent="0.25">
      <c r="A298" s="21"/>
      <c r="B298" s="21"/>
      <c r="D298" s="65"/>
      <c r="E298" s="129"/>
      <c r="F298" s="150"/>
      <c r="G298" s="98"/>
      <c r="H298" s="67"/>
      <c r="I298" s="82"/>
      <c r="J298" s="66"/>
      <c r="K298" s="66"/>
      <c r="L298" s="66"/>
      <c r="M298" s="66"/>
    </row>
    <row r="299" spans="1:13" ht="15.75" x14ac:dyDescent="0.25">
      <c r="A299" s="21"/>
      <c r="B299" s="21"/>
      <c r="D299" s="65"/>
      <c r="E299" s="129"/>
      <c r="F299" s="150"/>
      <c r="G299" s="98"/>
      <c r="H299" s="67"/>
      <c r="I299" s="82"/>
      <c r="J299" s="66"/>
      <c r="K299" s="66"/>
      <c r="L299" s="66"/>
      <c r="M299" s="66"/>
    </row>
    <row r="300" spans="1:13" ht="15.75" x14ac:dyDescent="0.25">
      <c r="A300" s="21"/>
      <c r="B300" s="21"/>
      <c r="D300" s="65"/>
      <c r="E300" s="129"/>
      <c r="F300" s="150"/>
      <c r="G300" s="98"/>
      <c r="H300" s="67"/>
      <c r="I300" s="82"/>
      <c r="J300" s="66"/>
      <c r="K300" s="66"/>
      <c r="L300" s="66"/>
      <c r="M300" s="66"/>
    </row>
    <row r="301" spans="1:13" ht="15.75" x14ac:dyDescent="0.25">
      <c r="A301" s="21"/>
      <c r="B301" s="21"/>
      <c r="D301" s="65"/>
      <c r="E301" s="129"/>
      <c r="F301" s="150"/>
      <c r="G301" s="98"/>
      <c r="H301" s="67"/>
      <c r="I301" s="82"/>
      <c r="J301" s="66"/>
      <c r="K301" s="66"/>
      <c r="L301" s="66"/>
      <c r="M301" s="66"/>
    </row>
    <row r="302" spans="1:13" ht="15.75" x14ac:dyDescent="0.25">
      <c r="A302" s="21"/>
      <c r="B302" s="21"/>
      <c r="D302" s="65"/>
      <c r="E302" s="129"/>
      <c r="F302" s="150"/>
      <c r="G302" s="98"/>
      <c r="H302" s="67"/>
      <c r="I302" s="82"/>
      <c r="J302" s="66"/>
      <c r="K302" s="66"/>
      <c r="L302" s="66"/>
      <c r="M302" s="66"/>
    </row>
    <row r="303" spans="1:13" ht="15.75" x14ac:dyDescent="0.25">
      <c r="A303" s="21"/>
      <c r="B303" s="21"/>
      <c r="D303" s="65"/>
      <c r="E303" s="129"/>
      <c r="F303" s="150"/>
      <c r="G303" s="98"/>
      <c r="H303" s="67"/>
      <c r="I303" s="82"/>
      <c r="J303" s="66"/>
      <c r="K303" s="66"/>
      <c r="L303" s="66"/>
      <c r="M303" s="66"/>
    </row>
    <row r="304" spans="1:13" ht="15.75" x14ac:dyDescent="0.25">
      <c r="A304" s="21"/>
      <c r="B304" s="21"/>
      <c r="D304" s="65"/>
      <c r="E304" s="129"/>
      <c r="F304" s="150"/>
      <c r="G304" s="98"/>
      <c r="H304" s="67"/>
      <c r="I304" s="82"/>
      <c r="J304" s="66"/>
      <c r="K304" s="66"/>
      <c r="L304" s="66"/>
      <c r="M304" s="66"/>
    </row>
    <row r="305" spans="1:13" ht="15.75" x14ac:dyDescent="0.25">
      <c r="A305" s="21"/>
      <c r="B305" s="21"/>
      <c r="D305" s="65"/>
      <c r="E305" s="129"/>
      <c r="F305" s="150"/>
      <c r="G305" s="98"/>
      <c r="H305" s="67"/>
      <c r="I305" s="82"/>
      <c r="J305" s="66"/>
      <c r="K305" s="66"/>
      <c r="L305" s="66"/>
      <c r="M305" s="66"/>
    </row>
    <row r="306" spans="1:13" ht="15.75" x14ac:dyDescent="0.25">
      <c r="A306" s="21"/>
      <c r="B306" s="21"/>
      <c r="D306" s="65"/>
      <c r="E306" s="129"/>
      <c r="F306" s="150"/>
      <c r="G306" s="98"/>
      <c r="H306" s="67"/>
      <c r="I306" s="82"/>
      <c r="J306" s="66"/>
      <c r="K306" s="66"/>
      <c r="L306" s="66"/>
      <c r="M306" s="66"/>
    </row>
    <row r="307" spans="1:13" ht="15.75" x14ac:dyDescent="0.25">
      <c r="A307" s="21"/>
      <c r="B307" s="21"/>
      <c r="D307" s="65"/>
      <c r="E307" s="129"/>
      <c r="F307" s="150"/>
      <c r="G307" s="98"/>
      <c r="H307" s="67"/>
      <c r="I307" s="82"/>
      <c r="J307" s="66"/>
      <c r="K307" s="66"/>
      <c r="L307" s="66"/>
      <c r="M307" s="66"/>
    </row>
    <row r="308" spans="1:13" ht="15.75" x14ac:dyDescent="0.25">
      <c r="A308" s="21"/>
      <c r="B308" s="21"/>
      <c r="D308" s="65"/>
      <c r="E308" s="129"/>
      <c r="F308" s="150"/>
      <c r="G308" s="98"/>
      <c r="H308" s="67"/>
      <c r="I308" s="82"/>
      <c r="J308" s="66"/>
      <c r="K308" s="66"/>
      <c r="L308" s="66"/>
      <c r="M308" s="66"/>
    </row>
    <row r="309" spans="1:13" ht="15.75" x14ac:dyDescent="0.25">
      <c r="A309" s="21"/>
      <c r="B309" s="21"/>
      <c r="D309" s="65"/>
      <c r="E309" s="129"/>
      <c r="F309" s="150"/>
      <c r="G309" s="98"/>
      <c r="H309" s="67"/>
      <c r="I309" s="82"/>
      <c r="J309" s="66"/>
      <c r="K309" s="66"/>
      <c r="L309" s="66"/>
      <c r="M309" s="66"/>
    </row>
    <row r="310" spans="1:13" ht="15.75" x14ac:dyDescent="0.25">
      <c r="A310" s="21"/>
      <c r="B310" s="21"/>
      <c r="D310" s="65"/>
      <c r="E310" s="129"/>
      <c r="F310" s="150"/>
      <c r="G310" s="98"/>
      <c r="H310" s="67"/>
      <c r="I310" s="82"/>
      <c r="J310" s="66"/>
      <c r="K310" s="66"/>
      <c r="L310" s="66"/>
      <c r="M310" s="66"/>
    </row>
    <row r="311" spans="1:13" ht="15.75" x14ac:dyDescent="0.25">
      <c r="A311" s="21"/>
      <c r="B311" s="21"/>
      <c r="D311" s="65"/>
      <c r="E311" s="129"/>
      <c r="F311" s="150"/>
      <c r="G311" s="98"/>
      <c r="H311" s="67"/>
      <c r="I311" s="82"/>
      <c r="J311" s="66"/>
      <c r="K311" s="66"/>
      <c r="L311" s="66"/>
      <c r="M311" s="66"/>
    </row>
    <row r="312" spans="1:13" ht="15.75" x14ac:dyDescent="0.25">
      <c r="A312" s="21"/>
      <c r="B312" s="21"/>
      <c r="D312" s="65"/>
      <c r="E312" s="129"/>
      <c r="F312" s="150"/>
      <c r="G312" s="98"/>
      <c r="H312" s="67"/>
      <c r="I312" s="82"/>
      <c r="J312" s="66"/>
      <c r="K312" s="66"/>
      <c r="L312" s="66"/>
      <c r="M312" s="66"/>
    </row>
    <row r="313" spans="1:13" ht="15.75" x14ac:dyDescent="0.25">
      <c r="A313" s="21"/>
      <c r="B313" s="21"/>
      <c r="D313" s="65"/>
      <c r="E313" s="129"/>
      <c r="F313" s="150"/>
      <c r="G313" s="98"/>
      <c r="H313" s="67"/>
      <c r="I313" s="82"/>
      <c r="J313" s="66"/>
      <c r="K313" s="66"/>
      <c r="L313" s="66"/>
      <c r="M313" s="66"/>
    </row>
    <row r="314" spans="1:13" ht="15.75" x14ac:dyDescent="0.25">
      <c r="A314" s="21"/>
      <c r="B314" s="21"/>
      <c r="D314" s="65"/>
      <c r="E314" s="129"/>
      <c r="F314" s="150"/>
      <c r="G314" s="98"/>
      <c r="H314" s="67"/>
      <c r="I314" s="82"/>
      <c r="J314" s="66"/>
      <c r="K314" s="66"/>
      <c r="L314" s="66"/>
      <c r="M314" s="66"/>
    </row>
    <row r="315" spans="1:13" ht="15.75" x14ac:dyDescent="0.25">
      <c r="A315" s="21"/>
      <c r="B315" s="21"/>
      <c r="D315" s="65"/>
      <c r="E315" s="129"/>
      <c r="F315" s="150"/>
      <c r="G315" s="98"/>
      <c r="H315" s="67"/>
      <c r="I315" s="82"/>
      <c r="J315" s="66"/>
      <c r="K315" s="66"/>
      <c r="L315" s="66"/>
      <c r="M315" s="66"/>
    </row>
    <row r="316" spans="1:13" ht="15.75" x14ac:dyDescent="0.25">
      <c r="A316" s="21"/>
      <c r="B316" s="21"/>
      <c r="D316" s="65"/>
      <c r="E316" s="129"/>
      <c r="F316" s="150"/>
      <c r="G316" s="98"/>
      <c r="H316" s="67"/>
      <c r="I316" s="82"/>
      <c r="J316" s="66"/>
      <c r="K316" s="66"/>
      <c r="L316" s="66"/>
      <c r="M316" s="66"/>
    </row>
    <row r="317" spans="1:13" ht="15.75" x14ac:dyDescent="0.25">
      <c r="A317" s="21"/>
      <c r="B317" s="21"/>
      <c r="D317" s="65"/>
      <c r="E317" s="129"/>
      <c r="F317" s="150"/>
      <c r="G317" s="98"/>
      <c r="H317" s="67"/>
      <c r="I317" s="82"/>
      <c r="J317" s="66"/>
      <c r="K317" s="66"/>
      <c r="L317" s="66"/>
      <c r="M317" s="66"/>
    </row>
    <row r="318" spans="1:13" ht="15.75" x14ac:dyDescent="0.25">
      <c r="A318" s="21"/>
      <c r="B318" s="21"/>
      <c r="D318" s="65"/>
      <c r="E318" s="129"/>
      <c r="F318" s="150"/>
      <c r="G318" s="98"/>
      <c r="H318" s="67"/>
      <c r="I318" s="82"/>
      <c r="J318" s="66"/>
      <c r="K318" s="66"/>
      <c r="L318" s="66"/>
      <c r="M318" s="66"/>
    </row>
    <row r="319" spans="1:13" ht="15.75" x14ac:dyDescent="0.25">
      <c r="A319" s="21"/>
      <c r="B319" s="21"/>
      <c r="D319" s="65"/>
      <c r="E319" s="129"/>
      <c r="F319" s="150"/>
      <c r="G319" s="98"/>
      <c r="H319" s="67"/>
      <c r="I319" s="82"/>
      <c r="J319" s="66"/>
      <c r="K319" s="66"/>
      <c r="L319" s="66"/>
      <c r="M319" s="66"/>
    </row>
    <row r="320" spans="1:13" ht="15.75" x14ac:dyDescent="0.25">
      <c r="A320" s="21"/>
      <c r="B320" s="21"/>
      <c r="D320" s="65"/>
      <c r="E320" s="129"/>
      <c r="F320" s="150"/>
      <c r="G320" s="98"/>
      <c r="H320" s="67"/>
      <c r="I320" s="82"/>
      <c r="J320" s="66"/>
      <c r="K320" s="66"/>
      <c r="L320" s="66"/>
      <c r="M320" s="66"/>
    </row>
    <row r="321" spans="1:13" ht="15.75" x14ac:dyDescent="0.25">
      <c r="A321" s="21"/>
      <c r="B321" s="21"/>
      <c r="D321" s="65"/>
      <c r="E321" s="129"/>
      <c r="F321" s="150"/>
      <c r="G321" s="98"/>
      <c r="H321" s="67"/>
      <c r="I321" s="82"/>
      <c r="J321" s="66"/>
      <c r="K321" s="66"/>
      <c r="L321" s="66"/>
      <c r="M321" s="66"/>
    </row>
    <row r="322" spans="1:13" ht="15.75" x14ac:dyDescent="0.25">
      <c r="A322" s="21"/>
      <c r="B322" s="21"/>
      <c r="D322" s="65"/>
      <c r="E322" s="129"/>
      <c r="F322" s="150"/>
      <c r="G322" s="98"/>
      <c r="H322" s="67"/>
      <c r="I322" s="82"/>
      <c r="J322" s="66"/>
      <c r="K322" s="66"/>
      <c r="L322" s="66"/>
      <c r="M322" s="66"/>
    </row>
    <row r="323" spans="1:13" ht="15.75" x14ac:dyDescent="0.25">
      <c r="A323" s="21"/>
      <c r="B323" s="21"/>
      <c r="D323" s="65"/>
      <c r="E323" s="129"/>
      <c r="F323" s="150"/>
      <c r="G323" s="98"/>
      <c r="H323" s="67"/>
      <c r="I323" s="82"/>
      <c r="J323" s="66"/>
      <c r="K323" s="66"/>
      <c r="L323" s="66"/>
      <c r="M323" s="66"/>
    </row>
    <row r="324" spans="1:13" ht="15.75" x14ac:dyDescent="0.25">
      <c r="A324" s="21"/>
      <c r="B324" s="21"/>
      <c r="D324" s="65"/>
      <c r="E324" s="129"/>
      <c r="F324" s="150"/>
      <c r="G324" s="98"/>
      <c r="H324" s="67"/>
      <c r="I324" s="82"/>
      <c r="J324" s="66"/>
      <c r="K324" s="66"/>
      <c r="L324" s="66"/>
      <c r="M324" s="66"/>
    </row>
    <row r="325" spans="1:13" ht="15.75" x14ac:dyDescent="0.25">
      <c r="A325" s="21"/>
      <c r="B325" s="21"/>
      <c r="D325" s="65"/>
      <c r="E325" s="129"/>
      <c r="F325" s="150"/>
      <c r="G325" s="98"/>
      <c r="H325" s="67"/>
      <c r="I325" s="82"/>
      <c r="J325" s="66"/>
      <c r="K325" s="66"/>
      <c r="L325" s="66"/>
      <c r="M325" s="66"/>
    </row>
    <row r="326" spans="1:13" ht="15.75" x14ac:dyDescent="0.25">
      <c r="A326" s="21"/>
      <c r="B326" s="21"/>
      <c r="D326" s="65"/>
      <c r="E326" s="129"/>
      <c r="F326" s="150"/>
      <c r="G326" s="98"/>
      <c r="H326" s="67"/>
      <c r="I326" s="82"/>
      <c r="J326" s="66"/>
      <c r="K326" s="66"/>
      <c r="L326" s="66"/>
      <c r="M326" s="66"/>
    </row>
    <row r="327" spans="1:13" ht="15.75" x14ac:dyDescent="0.25">
      <c r="A327" s="21"/>
      <c r="B327" s="21"/>
      <c r="D327" s="65"/>
      <c r="E327" s="129"/>
      <c r="F327" s="150"/>
      <c r="G327" s="98"/>
      <c r="H327" s="67"/>
      <c r="I327" s="82"/>
      <c r="J327" s="66"/>
      <c r="K327" s="66"/>
      <c r="L327" s="66"/>
      <c r="M327" s="66"/>
    </row>
    <row r="328" spans="1:13" ht="15.75" x14ac:dyDescent="0.25">
      <c r="A328" s="21"/>
      <c r="B328" s="21"/>
      <c r="D328" s="65"/>
      <c r="E328" s="129"/>
      <c r="F328" s="150"/>
      <c r="G328" s="98"/>
      <c r="H328" s="67"/>
      <c r="I328" s="82"/>
      <c r="J328" s="66"/>
      <c r="K328" s="66"/>
      <c r="L328" s="66"/>
      <c r="M328" s="66"/>
    </row>
    <row r="329" spans="1:13" ht="15.75" x14ac:dyDescent="0.25">
      <c r="A329" s="21"/>
      <c r="B329" s="21"/>
      <c r="D329" s="65"/>
      <c r="E329" s="129"/>
      <c r="F329" s="150"/>
      <c r="G329" s="98"/>
      <c r="H329" s="67"/>
      <c r="I329" s="82"/>
      <c r="J329" s="66"/>
      <c r="K329" s="66"/>
      <c r="L329" s="66"/>
      <c r="M329" s="66"/>
    </row>
    <row r="330" spans="1:13" ht="15.75" x14ac:dyDescent="0.25">
      <c r="A330" s="21"/>
      <c r="B330" s="21"/>
      <c r="D330" s="65"/>
      <c r="E330" s="129"/>
      <c r="F330" s="150"/>
      <c r="G330" s="98"/>
      <c r="H330" s="67"/>
      <c r="I330" s="82"/>
      <c r="J330" s="66"/>
      <c r="K330" s="66"/>
      <c r="L330" s="66"/>
      <c r="M330" s="66"/>
    </row>
    <row r="331" spans="1:13" ht="15.75" x14ac:dyDescent="0.25">
      <c r="A331" s="21"/>
      <c r="B331" s="21"/>
      <c r="D331" s="65"/>
      <c r="E331" s="129"/>
      <c r="F331" s="150"/>
      <c r="G331" s="98"/>
      <c r="H331" s="67"/>
      <c r="I331" s="82"/>
      <c r="J331" s="66"/>
      <c r="K331" s="66"/>
      <c r="L331" s="66"/>
      <c r="M331" s="66"/>
    </row>
    <row r="332" spans="1:13" ht="15.75" x14ac:dyDescent="0.25">
      <c r="A332" s="21"/>
      <c r="B332" s="21"/>
      <c r="D332" s="65"/>
      <c r="E332" s="129"/>
      <c r="F332" s="150"/>
      <c r="G332" s="98"/>
      <c r="H332" s="67"/>
      <c r="I332" s="82"/>
      <c r="J332" s="66"/>
      <c r="K332" s="66"/>
      <c r="L332" s="66"/>
      <c r="M332" s="66"/>
    </row>
    <row r="333" spans="1:13" ht="15.75" x14ac:dyDescent="0.25">
      <c r="A333" s="21"/>
      <c r="B333" s="21"/>
      <c r="D333" s="65"/>
      <c r="E333" s="129"/>
      <c r="F333" s="150"/>
      <c r="G333" s="98"/>
      <c r="H333" s="67"/>
      <c r="I333" s="82"/>
      <c r="J333" s="66"/>
      <c r="K333" s="66"/>
      <c r="L333" s="66"/>
      <c r="M333" s="66"/>
    </row>
    <row r="334" spans="1:13" ht="15.75" x14ac:dyDescent="0.25">
      <c r="A334" s="21"/>
      <c r="B334" s="21"/>
      <c r="D334" s="65"/>
      <c r="E334" s="129"/>
      <c r="F334" s="150"/>
      <c r="G334" s="98"/>
      <c r="H334" s="67"/>
      <c r="I334" s="82"/>
      <c r="J334" s="66"/>
      <c r="K334" s="66"/>
      <c r="L334" s="66"/>
      <c r="M334" s="66"/>
    </row>
    <row r="335" spans="1:13" ht="15.75" x14ac:dyDescent="0.25">
      <c r="A335" s="21"/>
      <c r="B335" s="21"/>
      <c r="D335" s="65"/>
      <c r="E335" s="129"/>
      <c r="F335" s="150"/>
      <c r="G335" s="98"/>
      <c r="H335" s="67"/>
      <c r="I335" s="82"/>
      <c r="J335" s="66"/>
      <c r="K335" s="66"/>
      <c r="L335" s="66"/>
      <c r="M335" s="66"/>
    </row>
    <row r="336" spans="1:13" ht="15.75" x14ac:dyDescent="0.25">
      <c r="A336" s="21"/>
      <c r="B336" s="21"/>
      <c r="D336" s="65"/>
      <c r="E336" s="129"/>
      <c r="F336" s="150"/>
      <c r="G336" s="98"/>
      <c r="H336" s="67"/>
      <c r="I336" s="82"/>
      <c r="J336" s="66"/>
      <c r="K336" s="66"/>
      <c r="L336" s="66"/>
      <c r="M336" s="66"/>
    </row>
    <row r="337" spans="1:13" ht="15.75" x14ac:dyDescent="0.25">
      <c r="A337" s="21"/>
      <c r="B337" s="21"/>
      <c r="D337" s="65"/>
      <c r="E337" s="129"/>
      <c r="F337" s="150"/>
      <c r="G337" s="98"/>
      <c r="H337" s="67"/>
      <c r="I337" s="82"/>
      <c r="J337" s="66"/>
      <c r="K337" s="66"/>
      <c r="L337" s="66"/>
      <c r="M337" s="66"/>
    </row>
    <row r="338" spans="1:13" ht="15.75" x14ac:dyDescent="0.25">
      <c r="A338" s="21"/>
      <c r="B338" s="21"/>
      <c r="D338" s="65"/>
      <c r="E338" s="129"/>
      <c r="F338" s="150"/>
      <c r="G338" s="98"/>
      <c r="H338" s="67"/>
      <c r="I338" s="82"/>
      <c r="J338" s="66"/>
      <c r="K338" s="66"/>
      <c r="L338" s="66"/>
      <c r="M338" s="66"/>
    </row>
    <row r="339" spans="1:13" ht="15.75" x14ac:dyDescent="0.25">
      <c r="A339" s="21"/>
      <c r="B339" s="21"/>
      <c r="D339" s="65"/>
      <c r="E339" s="129"/>
      <c r="F339" s="150"/>
      <c r="G339" s="98"/>
      <c r="H339" s="67"/>
      <c r="I339" s="82"/>
      <c r="J339" s="66"/>
      <c r="K339" s="66"/>
      <c r="L339" s="66"/>
      <c r="M339" s="66"/>
    </row>
    <row r="340" spans="1:13" ht="15.75" x14ac:dyDescent="0.25">
      <c r="A340" s="21"/>
      <c r="B340" s="21"/>
      <c r="D340" s="65"/>
      <c r="E340" s="129"/>
      <c r="F340" s="150"/>
      <c r="G340" s="98"/>
      <c r="H340" s="67"/>
      <c r="I340" s="82"/>
      <c r="J340" s="66"/>
      <c r="K340" s="66"/>
      <c r="L340" s="66"/>
      <c r="M340" s="66"/>
    </row>
    <row r="341" spans="1:13" ht="15.75" x14ac:dyDescent="0.25">
      <c r="A341" s="21"/>
      <c r="B341" s="21"/>
      <c r="D341" s="65"/>
      <c r="E341" s="129"/>
      <c r="F341" s="150"/>
      <c r="G341" s="98"/>
      <c r="H341" s="67"/>
      <c r="I341" s="82"/>
      <c r="J341" s="66"/>
      <c r="K341" s="66"/>
      <c r="L341" s="66"/>
      <c r="M341" s="66"/>
    </row>
    <row r="342" spans="1:13" ht="15.75" x14ac:dyDescent="0.25">
      <c r="A342" s="21"/>
      <c r="B342" s="21"/>
      <c r="D342" s="65"/>
      <c r="E342" s="129"/>
      <c r="F342" s="150"/>
      <c r="G342" s="98"/>
      <c r="H342" s="67"/>
      <c r="I342" s="82"/>
      <c r="J342" s="66"/>
      <c r="K342" s="66"/>
      <c r="L342" s="66"/>
      <c r="M342" s="66"/>
    </row>
    <row r="343" spans="1:13" ht="15.75" x14ac:dyDescent="0.25">
      <c r="A343" s="21"/>
      <c r="B343" s="21"/>
      <c r="D343" s="65"/>
      <c r="E343" s="129"/>
      <c r="F343" s="150"/>
      <c r="G343" s="98"/>
      <c r="H343" s="67"/>
      <c r="I343" s="82"/>
      <c r="J343" s="66"/>
      <c r="K343" s="66"/>
      <c r="L343" s="66"/>
      <c r="M343" s="66"/>
    </row>
    <row r="344" spans="1:13" ht="15.75" x14ac:dyDescent="0.25">
      <c r="A344" s="21"/>
      <c r="B344" s="21"/>
      <c r="D344" s="65"/>
      <c r="E344" s="129"/>
      <c r="F344" s="150"/>
      <c r="G344" s="98"/>
      <c r="H344" s="67"/>
      <c r="I344" s="82"/>
      <c r="J344" s="66"/>
      <c r="K344" s="66"/>
      <c r="L344" s="66"/>
      <c r="M344" s="66"/>
    </row>
    <row r="345" spans="1:13" ht="15.75" x14ac:dyDescent="0.25">
      <c r="A345" s="21"/>
      <c r="B345" s="21"/>
      <c r="D345" s="65"/>
      <c r="E345" s="129"/>
      <c r="F345" s="150"/>
      <c r="G345" s="98"/>
      <c r="H345" s="67"/>
      <c r="I345" s="82"/>
      <c r="J345" s="66"/>
      <c r="K345" s="66"/>
      <c r="L345" s="66"/>
      <c r="M345" s="66"/>
    </row>
    <row r="346" spans="1:13" ht="15.75" x14ac:dyDescent="0.25">
      <c r="A346" s="21"/>
      <c r="B346" s="21"/>
      <c r="D346" s="65"/>
      <c r="E346" s="129"/>
      <c r="F346" s="150"/>
      <c r="G346" s="98"/>
      <c r="H346" s="67"/>
      <c r="I346" s="82"/>
      <c r="J346" s="66"/>
      <c r="K346" s="66"/>
      <c r="L346" s="66"/>
      <c r="M346" s="66"/>
    </row>
    <row r="347" spans="1:13" ht="15.75" x14ac:dyDescent="0.25">
      <c r="A347" s="21"/>
      <c r="B347" s="21"/>
      <c r="D347" s="65"/>
      <c r="E347" s="129"/>
      <c r="F347" s="150"/>
      <c r="G347" s="98"/>
      <c r="H347" s="67"/>
      <c r="I347" s="82"/>
      <c r="J347" s="66"/>
      <c r="K347" s="66"/>
      <c r="L347" s="66"/>
      <c r="M347" s="66"/>
    </row>
    <row r="348" spans="1:13" ht="15.75" x14ac:dyDescent="0.25">
      <c r="A348" s="21"/>
      <c r="B348" s="21"/>
      <c r="D348" s="65"/>
      <c r="E348" s="129"/>
      <c r="F348" s="150"/>
      <c r="G348" s="98"/>
      <c r="H348" s="67"/>
      <c r="I348" s="82"/>
      <c r="J348" s="66"/>
      <c r="K348" s="66"/>
      <c r="L348" s="66"/>
      <c r="M348" s="66"/>
    </row>
    <row r="349" spans="1:13" ht="15.75" x14ac:dyDescent="0.25">
      <c r="A349" s="21"/>
      <c r="B349" s="21"/>
      <c r="D349" s="65"/>
      <c r="E349" s="129"/>
      <c r="F349" s="150"/>
      <c r="G349" s="98"/>
      <c r="H349" s="67"/>
      <c r="I349" s="82"/>
      <c r="J349" s="66"/>
      <c r="K349" s="66"/>
      <c r="L349" s="66"/>
      <c r="M349" s="66"/>
    </row>
    <row r="350" spans="1:13" ht="15.75" x14ac:dyDescent="0.25">
      <c r="A350" s="21"/>
      <c r="B350" s="21"/>
      <c r="D350" s="65"/>
      <c r="E350" s="129"/>
      <c r="F350" s="150"/>
      <c r="G350" s="98"/>
      <c r="H350" s="67"/>
      <c r="I350" s="82"/>
      <c r="J350" s="66"/>
      <c r="K350" s="66"/>
      <c r="L350" s="66"/>
      <c r="M350" s="66"/>
    </row>
    <row r="351" spans="1:13" ht="15.75" x14ac:dyDescent="0.25">
      <c r="A351" s="21"/>
      <c r="B351" s="21"/>
      <c r="D351" s="65"/>
      <c r="E351" s="129"/>
      <c r="F351" s="150"/>
      <c r="G351" s="98"/>
      <c r="H351" s="67"/>
      <c r="I351" s="82"/>
      <c r="J351" s="66"/>
      <c r="K351" s="66"/>
      <c r="L351" s="66"/>
      <c r="M351" s="66"/>
    </row>
    <row r="352" spans="1:13" ht="15.75" x14ac:dyDescent="0.25">
      <c r="A352" s="21"/>
      <c r="B352" s="21"/>
      <c r="D352" s="65"/>
      <c r="E352" s="129"/>
      <c r="F352" s="150"/>
      <c r="G352" s="98"/>
      <c r="H352" s="67"/>
      <c r="I352" s="82"/>
      <c r="J352" s="66"/>
      <c r="K352" s="66"/>
      <c r="L352" s="66"/>
      <c r="M352" s="66"/>
    </row>
    <row r="353" spans="1:13" ht="15.75" x14ac:dyDescent="0.25">
      <c r="A353" s="21"/>
      <c r="B353" s="21"/>
      <c r="D353" s="65"/>
      <c r="E353" s="129"/>
      <c r="F353" s="150"/>
      <c r="G353" s="98"/>
      <c r="H353" s="67"/>
      <c r="I353" s="82"/>
      <c r="J353" s="66"/>
      <c r="K353" s="66"/>
      <c r="L353" s="66"/>
      <c r="M353" s="66"/>
    </row>
    <row r="354" spans="1:13" ht="15.75" x14ac:dyDescent="0.25">
      <c r="A354" s="21"/>
      <c r="B354" s="21"/>
      <c r="D354" s="65"/>
      <c r="E354" s="129"/>
      <c r="F354" s="150"/>
      <c r="G354" s="98"/>
      <c r="H354" s="67"/>
      <c r="I354" s="82"/>
      <c r="J354" s="66"/>
      <c r="K354" s="66"/>
      <c r="L354" s="66"/>
      <c r="M354" s="66"/>
    </row>
    <row r="355" spans="1:13" ht="15.75" x14ac:dyDescent="0.25">
      <c r="A355" s="21"/>
      <c r="B355" s="21"/>
      <c r="D355" s="65"/>
      <c r="E355" s="129"/>
      <c r="F355" s="150"/>
      <c r="G355" s="98"/>
      <c r="H355" s="67"/>
      <c r="I355" s="82"/>
      <c r="J355" s="66"/>
      <c r="K355" s="66"/>
      <c r="L355" s="66"/>
      <c r="M355" s="66"/>
    </row>
    <row r="356" spans="1:13" ht="15.75" x14ac:dyDescent="0.25">
      <c r="A356" s="21"/>
      <c r="B356" s="21"/>
      <c r="D356" s="65"/>
      <c r="E356" s="129"/>
      <c r="F356" s="150"/>
      <c r="G356" s="98"/>
      <c r="H356" s="67"/>
      <c r="I356" s="82"/>
      <c r="J356" s="66"/>
      <c r="K356" s="66"/>
      <c r="L356" s="66"/>
      <c r="M356" s="66"/>
    </row>
    <row r="357" spans="1:13" ht="15.75" x14ac:dyDescent="0.25">
      <c r="A357" s="21"/>
      <c r="B357" s="21"/>
      <c r="D357" s="65"/>
      <c r="E357" s="129"/>
      <c r="F357" s="150"/>
      <c r="G357" s="98"/>
      <c r="H357" s="67"/>
      <c r="I357" s="82"/>
      <c r="J357" s="66"/>
      <c r="K357" s="66"/>
      <c r="L357" s="66"/>
      <c r="M357" s="66"/>
    </row>
    <row r="358" spans="1:13" ht="15.75" x14ac:dyDescent="0.25">
      <c r="A358" s="21"/>
      <c r="B358" s="21"/>
      <c r="D358" s="65"/>
      <c r="E358" s="129"/>
      <c r="F358" s="150"/>
      <c r="G358" s="98"/>
      <c r="H358" s="67"/>
      <c r="I358" s="82"/>
      <c r="J358" s="66"/>
      <c r="K358" s="66"/>
      <c r="L358" s="66"/>
      <c r="M358" s="66"/>
    </row>
    <row r="359" spans="1:13" ht="15.75" x14ac:dyDescent="0.25">
      <c r="A359" s="21"/>
      <c r="B359" s="21"/>
      <c r="D359" s="65"/>
      <c r="E359" s="129"/>
      <c r="F359" s="150"/>
      <c r="G359" s="98"/>
      <c r="H359" s="67"/>
      <c r="I359" s="82"/>
      <c r="J359" s="66"/>
      <c r="K359" s="66"/>
      <c r="L359" s="66"/>
      <c r="M359" s="66"/>
    </row>
    <row r="360" spans="1:13" ht="15.75" x14ac:dyDescent="0.25">
      <c r="A360" s="21"/>
      <c r="B360" s="21"/>
      <c r="D360" s="65"/>
      <c r="E360" s="129"/>
      <c r="F360" s="150"/>
      <c r="G360" s="98"/>
      <c r="H360" s="67"/>
      <c r="I360" s="82"/>
      <c r="J360" s="66"/>
      <c r="K360" s="66"/>
      <c r="L360" s="66"/>
      <c r="M360" s="66"/>
    </row>
    <row r="361" spans="1:13" ht="15.75" x14ac:dyDescent="0.25">
      <c r="A361" s="21"/>
      <c r="B361" s="21"/>
      <c r="D361" s="65"/>
      <c r="E361" s="129"/>
      <c r="F361" s="150"/>
      <c r="G361" s="98"/>
      <c r="H361" s="67"/>
      <c r="I361" s="82"/>
      <c r="J361" s="66"/>
      <c r="K361" s="66"/>
      <c r="L361" s="66"/>
      <c r="M361" s="66"/>
    </row>
    <row r="362" spans="1:13" ht="15.75" x14ac:dyDescent="0.25">
      <c r="A362" s="21"/>
      <c r="B362" s="21"/>
      <c r="D362" s="65"/>
      <c r="E362" s="129"/>
      <c r="F362" s="150"/>
      <c r="G362" s="98"/>
      <c r="H362" s="67"/>
      <c r="I362" s="82"/>
      <c r="J362" s="66"/>
      <c r="K362" s="66"/>
      <c r="L362" s="66"/>
      <c r="M362" s="66"/>
    </row>
    <row r="363" spans="1:13" ht="15.75" x14ac:dyDescent="0.25">
      <c r="A363" s="21"/>
      <c r="B363" s="21"/>
      <c r="D363" s="65"/>
      <c r="E363" s="129"/>
      <c r="F363" s="150"/>
      <c r="G363" s="98"/>
      <c r="H363" s="67"/>
      <c r="I363" s="82"/>
      <c r="J363" s="66"/>
      <c r="K363" s="66"/>
      <c r="L363" s="66"/>
      <c r="M363" s="66"/>
    </row>
    <row r="364" spans="1:13" ht="15.75" x14ac:dyDescent="0.25">
      <c r="A364" s="21"/>
      <c r="B364" s="21"/>
      <c r="D364" s="65"/>
      <c r="E364" s="129"/>
      <c r="F364" s="150"/>
      <c r="G364" s="98"/>
      <c r="H364" s="67"/>
      <c r="I364" s="82"/>
      <c r="J364" s="66"/>
      <c r="K364" s="66"/>
      <c r="L364" s="66"/>
      <c r="M364" s="66"/>
    </row>
    <row r="365" spans="1:13" ht="15.75" x14ac:dyDescent="0.25">
      <c r="A365" s="21"/>
      <c r="B365" s="21"/>
      <c r="D365" s="65"/>
      <c r="E365" s="129"/>
      <c r="F365" s="150"/>
      <c r="G365" s="98"/>
      <c r="H365" s="67"/>
      <c r="I365" s="82"/>
      <c r="J365" s="66"/>
      <c r="K365" s="66"/>
      <c r="L365" s="66"/>
      <c r="M365" s="66"/>
    </row>
    <row r="366" spans="1:13" ht="15.75" x14ac:dyDescent="0.25">
      <c r="A366" s="21"/>
      <c r="B366" s="21"/>
      <c r="D366" s="65"/>
      <c r="E366" s="129"/>
      <c r="F366" s="150"/>
      <c r="G366" s="98"/>
      <c r="H366" s="67"/>
      <c r="I366" s="82"/>
      <c r="J366" s="66"/>
      <c r="K366" s="66"/>
      <c r="L366" s="66"/>
      <c r="M366" s="66"/>
    </row>
    <row r="367" spans="1:13" ht="15.75" x14ac:dyDescent="0.25">
      <c r="A367" s="21"/>
      <c r="B367" s="21"/>
      <c r="D367" s="65"/>
      <c r="E367" s="129"/>
      <c r="F367" s="150"/>
      <c r="G367" s="98"/>
      <c r="H367" s="67"/>
      <c r="I367" s="82"/>
      <c r="J367" s="66"/>
      <c r="K367" s="66"/>
      <c r="L367" s="66"/>
      <c r="M367" s="66"/>
    </row>
    <row r="368" spans="1:13" ht="15.75" x14ac:dyDescent="0.25">
      <c r="A368" s="21"/>
      <c r="B368" s="21"/>
      <c r="D368" s="65"/>
      <c r="E368" s="129"/>
      <c r="F368" s="150"/>
      <c r="G368" s="98"/>
      <c r="H368" s="67"/>
      <c r="I368" s="82"/>
      <c r="J368" s="66"/>
      <c r="K368" s="66"/>
      <c r="L368" s="66"/>
      <c r="M368" s="66"/>
    </row>
    <row r="369" spans="1:13" ht="15.75" x14ac:dyDescent="0.25">
      <c r="A369" s="21"/>
      <c r="B369" s="21"/>
      <c r="D369" s="65"/>
      <c r="E369" s="129"/>
      <c r="F369" s="150"/>
      <c r="G369" s="98"/>
      <c r="H369" s="67"/>
      <c r="I369" s="82"/>
      <c r="J369" s="66"/>
      <c r="K369" s="66"/>
      <c r="L369" s="66"/>
      <c r="M369" s="66"/>
    </row>
    <row r="370" spans="1:13" ht="15.75" x14ac:dyDescent="0.25">
      <c r="A370" s="21"/>
      <c r="B370" s="21"/>
      <c r="D370" s="65"/>
      <c r="E370" s="129"/>
      <c r="F370" s="150"/>
      <c r="G370" s="98"/>
      <c r="H370" s="67"/>
      <c r="I370" s="82"/>
      <c r="J370" s="66"/>
      <c r="K370" s="66"/>
      <c r="L370" s="66"/>
      <c r="M370" s="66"/>
    </row>
    <row r="371" spans="1:13" ht="15.75" x14ac:dyDescent="0.25">
      <c r="A371" s="21"/>
      <c r="B371" s="21"/>
      <c r="D371" s="65"/>
      <c r="E371" s="129"/>
      <c r="F371" s="150"/>
      <c r="G371" s="98"/>
      <c r="H371" s="67"/>
      <c r="I371" s="82"/>
      <c r="J371" s="66"/>
      <c r="K371" s="66"/>
      <c r="L371" s="66"/>
      <c r="M371" s="66"/>
    </row>
    <row r="372" spans="1:13" ht="15.75" x14ac:dyDescent="0.25">
      <c r="A372" s="21"/>
      <c r="B372" s="21"/>
      <c r="D372" s="65"/>
      <c r="E372" s="129"/>
      <c r="F372" s="150"/>
      <c r="G372" s="98"/>
      <c r="H372" s="67"/>
      <c r="I372" s="82"/>
      <c r="J372" s="66"/>
      <c r="K372" s="66"/>
      <c r="L372" s="66"/>
      <c r="M372" s="66"/>
    </row>
    <row r="373" spans="1:13" ht="15.75" x14ac:dyDescent="0.25">
      <c r="A373" s="21"/>
      <c r="B373" s="21"/>
      <c r="D373" s="65"/>
      <c r="E373" s="129"/>
      <c r="F373" s="150"/>
      <c r="G373" s="98"/>
      <c r="H373" s="67"/>
      <c r="I373" s="82"/>
      <c r="J373" s="66"/>
      <c r="K373" s="66"/>
      <c r="L373" s="66"/>
      <c r="M373" s="66"/>
    </row>
    <row r="374" spans="1:13" ht="15.75" x14ac:dyDescent="0.25">
      <c r="A374" s="21"/>
      <c r="B374" s="21"/>
      <c r="D374" s="65"/>
      <c r="E374" s="129"/>
      <c r="F374" s="150"/>
      <c r="G374" s="98"/>
      <c r="H374" s="67"/>
      <c r="I374" s="82"/>
      <c r="J374" s="66"/>
      <c r="K374" s="66"/>
      <c r="L374" s="66"/>
      <c r="M374" s="66"/>
    </row>
    <row r="375" spans="1:13" ht="15.75" x14ac:dyDescent="0.25">
      <c r="A375" s="21"/>
      <c r="B375" s="21"/>
      <c r="D375" s="65"/>
      <c r="E375" s="129"/>
      <c r="F375" s="150"/>
      <c r="G375" s="98"/>
      <c r="H375" s="67"/>
      <c r="I375" s="82"/>
      <c r="J375" s="66"/>
      <c r="K375" s="66"/>
      <c r="L375" s="66"/>
      <c r="M375" s="66"/>
    </row>
    <row r="376" spans="1:13" ht="15.75" x14ac:dyDescent="0.25">
      <c r="A376" s="21"/>
      <c r="B376" s="21"/>
      <c r="D376" s="65"/>
      <c r="E376" s="129"/>
      <c r="F376" s="150"/>
      <c r="G376" s="98"/>
      <c r="H376" s="67"/>
      <c r="I376" s="82"/>
      <c r="J376" s="66"/>
      <c r="K376" s="66"/>
      <c r="L376" s="66"/>
      <c r="M376" s="66"/>
    </row>
    <row r="377" spans="1:13" ht="15.75" x14ac:dyDescent="0.25">
      <c r="A377" s="21"/>
      <c r="B377" s="21"/>
      <c r="D377" s="65"/>
      <c r="E377" s="129"/>
      <c r="F377" s="150"/>
      <c r="G377" s="98"/>
      <c r="H377" s="67"/>
      <c r="I377" s="82"/>
      <c r="J377" s="66"/>
      <c r="K377" s="66"/>
      <c r="L377" s="66"/>
      <c r="M377" s="66"/>
    </row>
    <row r="378" spans="1:13" ht="15.75" x14ac:dyDescent="0.25">
      <c r="A378" s="21"/>
      <c r="B378" s="21"/>
      <c r="D378" s="65"/>
      <c r="E378" s="129"/>
      <c r="F378" s="150"/>
      <c r="G378" s="98"/>
      <c r="H378" s="67"/>
      <c r="I378" s="82"/>
      <c r="J378" s="66"/>
      <c r="K378" s="66"/>
      <c r="L378" s="66"/>
      <c r="M378" s="66"/>
    </row>
    <row r="379" spans="1:13" ht="15.75" x14ac:dyDescent="0.25">
      <c r="A379" s="21"/>
      <c r="B379" s="21"/>
      <c r="D379" s="65"/>
      <c r="E379" s="129"/>
      <c r="F379" s="150"/>
      <c r="G379" s="98"/>
      <c r="H379" s="67"/>
      <c r="I379" s="82"/>
      <c r="J379" s="66"/>
      <c r="K379" s="66"/>
      <c r="L379" s="66"/>
      <c r="M379" s="66"/>
    </row>
    <row r="380" spans="1:13" ht="15.75" x14ac:dyDescent="0.25">
      <c r="A380" s="21"/>
      <c r="B380" s="21"/>
      <c r="D380" s="65"/>
      <c r="E380" s="129"/>
      <c r="F380" s="150"/>
      <c r="G380" s="98"/>
      <c r="H380" s="67"/>
      <c r="I380" s="82"/>
      <c r="J380" s="66"/>
      <c r="K380" s="66"/>
      <c r="L380" s="66"/>
      <c r="M380" s="66"/>
    </row>
    <row r="381" spans="1:13" ht="15.75" x14ac:dyDescent="0.25">
      <c r="A381" s="21"/>
      <c r="B381" s="21"/>
      <c r="D381" s="65"/>
      <c r="E381" s="129"/>
      <c r="F381" s="150"/>
      <c r="G381" s="98"/>
      <c r="H381" s="67"/>
      <c r="I381" s="82"/>
      <c r="J381" s="66"/>
      <c r="K381" s="66"/>
      <c r="L381" s="66"/>
      <c r="M381" s="66"/>
    </row>
    <row r="382" spans="1:13" ht="15.75" x14ac:dyDescent="0.25">
      <c r="A382" s="21"/>
      <c r="B382" s="21"/>
      <c r="D382" s="65"/>
      <c r="E382" s="129"/>
      <c r="F382" s="150"/>
      <c r="G382" s="98"/>
      <c r="H382" s="67"/>
      <c r="I382" s="82"/>
      <c r="J382" s="66"/>
      <c r="K382" s="66"/>
      <c r="L382" s="66"/>
      <c r="M382" s="66"/>
    </row>
    <row r="383" spans="1:13" ht="15.75" x14ac:dyDescent="0.25">
      <c r="A383" s="21"/>
      <c r="B383" s="21"/>
      <c r="D383" s="65"/>
      <c r="E383" s="129"/>
      <c r="F383" s="150"/>
      <c r="G383" s="98"/>
      <c r="H383" s="67"/>
      <c r="I383" s="82"/>
      <c r="J383" s="66"/>
      <c r="K383" s="66"/>
      <c r="L383" s="66"/>
      <c r="M383" s="66"/>
    </row>
    <row r="384" spans="1:13" ht="15.75" x14ac:dyDescent="0.25">
      <c r="A384" s="21"/>
      <c r="B384" s="21"/>
      <c r="D384" s="65"/>
      <c r="E384" s="129"/>
      <c r="F384" s="150"/>
      <c r="G384" s="98"/>
      <c r="H384" s="67"/>
      <c r="I384" s="82"/>
      <c r="J384" s="66"/>
      <c r="K384" s="66"/>
      <c r="L384" s="66"/>
      <c r="M384" s="66"/>
    </row>
    <row r="385" spans="1:13" ht="15.75" x14ac:dyDescent="0.25">
      <c r="A385" s="21"/>
      <c r="B385" s="21"/>
      <c r="D385" s="65"/>
      <c r="E385" s="129"/>
      <c r="F385" s="150"/>
      <c r="G385" s="98"/>
      <c r="H385" s="67"/>
      <c r="I385" s="82"/>
      <c r="J385" s="66"/>
      <c r="K385" s="66"/>
      <c r="L385" s="66"/>
      <c r="M385" s="66"/>
    </row>
    <row r="386" spans="1:13" ht="15.75" x14ac:dyDescent="0.25">
      <c r="A386" s="21"/>
      <c r="B386" s="21"/>
      <c r="D386" s="65"/>
      <c r="E386" s="129"/>
      <c r="F386" s="150"/>
      <c r="G386" s="98"/>
      <c r="H386" s="67"/>
      <c r="I386" s="82"/>
      <c r="J386" s="66"/>
      <c r="K386" s="66"/>
      <c r="L386" s="66"/>
      <c r="M386" s="66"/>
    </row>
    <row r="387" spans="1:13" ht="15.75" x14ac:dyDescent="0.25">
      <c r="A387" s="21"/>
      <c r="B387" s="21"/>
      <c r="D387" s="65"/>
      <c r="E387" s="129"/>
      <c r="F387" s="150"/>
      <c r="G387" s="98"/>
      <c r="H387" s="67"/>
      <c r="I387" s="82"/>
      <c r="J387" s="66"/>
      <c r="K387" s="66"/>
      <c r="L387" s="66"/>
      <c r="M387" s="66"/>
    </row>
    <row r="388" spans="1:13" ht="15.75" x14ac:dyDescent="0.25">
      <c r="A388" s="21"/>
      <c r="B388" s="21"/>
      <c r="D388" s="65"/>
      <c r="E388" s="129"/>
      <c r="F388" s="150"/>
      <c r="G388" s="98"/>
      <c r="H388" s="67"/>
      <c r="I388" s="82"/>
      <c r="J388" s="66"/>
      <c r="K388" s="66"/>
      <c r="L388" s="66"/>
      <c r="M388" s="66"/>
    </row>
    <row r="389" spans="1:13" ht="15.75" x14ac:dyDescent="0.25">
      <c r="A389" s="21"/>
      <c r="B389" s="21"/>
      <c r="D389" s="65"/>
      <c r="E389" s="129"/>
      <c r="F389" s="150"/>
      <c r="G389" s="98"/>
      <c r="H389" s="67"/>
      <c r="I389" s="82"/>
      <c r="J389" s="66"/>
      <c r="K389" s="66"/>
      <c r="L389" s="66"/>
      <c r="M389" s="66"/>
    </row>
    <row r="390" spans="1:13" ht="15.75" x14ac:dyDescent="0.25">
      <c r="A390" s="21"/>
      <c r="B390" s="21"/>
      <c r="D390" s="65"/>
      <c r="E390" s="129"/>
      <c r="F390" s="150"/>
      <c r="G390" s="98"/>
      <c r="H390" s="67"/>
      <c r="I390" s="82"/>
      <c r="J390" s="66"/>
      <c r="K390" s="66"/>
      <c r="L390" s="66"/>
      <c r="M390" s="66"/>
    </row>
    <row r="391" spans="1:13" ht="15.75" x14ac:dyDescent="0.25">
      <c r="A391" s="21"/>
      <c r="B391" s="21"/>
      <c r="D391" s="65"/>
      <c r="E391" s="129"/>
      <c r="F391" s="150"/>
      <c r="G391" s="98"/>
      <c r="H391" s="67"/>
      <c r="I391" s="82"/>
      <c r="J391" s="66"/>
      <c r="K391" s="66"/>
      <c r="L391" s="66"/>
      <c r="M391" s="66"/>
    </row>
    <row r="392" spans="1:13" ht="15.75" x14ac:dyDescent="0.25">
      <c r="A392" s="21"/>
      <c r="B392" s="21"/>
      <c r="D392" s="65"/>
      <c r="E392" s="129"/>
      <c r="F392" s="150"/>
      <c r="G392" s="98"/>
      <c r="H392" s="67"/>
      <c r="I392" s="82"/>
      <c r="J392" s="66"/>
      <c r="K392" s="66"/>
      <c r="L392" s="66"/>
      <c r="M392" s="66"/>
    </row>
    <row r="393" spans="1:13" ht="15.75" x14ac:dyDescent="0.25">
      <c r="A393" s="21"/>
      <c r="B393" s="21"/>
      <c r="D393" s="65"/>
      <c r="E393" s="129"/>
      <c r="F393" s="150"/>
      <c r="G393" s="98"/>
      <c r="H393" s="67"/>
      <c r="I393" s="82"/>
      <c r="J393" s="66"/>
      <c r="K393" s="66"/>
      <c r="L393" s="66"/>
      <c r="M393" s="66"/>
    </row>
    <row r="394" spans="1:13" ht="15.75" x14ac:dyDescent="0.25">
      <c r="A394" s="21"/>
      <c r="B394" s="21"/>
      <c r="D394" s="65"/>
      <c r="E394" s="129"/>
      <c r="F394" s="150"/>
      <c r="G394" s="98"/>
      <c r="H394" s="67"/>
      <c r="I394" s="82"/>
      <c r="J394" s="66"/>
      <c r="K394" s="66"/>
      <c r="L394" s="66"/>
      <c r="M394" s="66"/>
    </row>
    <row r="395" spans="1:13" ht="15.75" x14ac:dyDescent="0.25">
      <c r="A395" s="21"/>
      <c r="B395" s="21"/>
      <c r="D395" s="65"/>
      <c r="E395" s="129"/>
      <c r="F395" s="150"/>
      <c r="G395" s="98"/>
      <c r="H395" s="67"/>
      <c r="I395" s="82"/>
      <c r="J395" s="66"/>
      <c r="K395" s="66"/>
      <c r="L395" s="66"/>
      <c r="M395" s="66"/>
    </row>
    <row r="396" spans="1:13" ht="15.75" x14ac:dyDescent="0.25">
      <c r="A396" s="21"/>
      <c r="B396" s="21"/>
      <c r="D396" s="65"/>
      <c r="E396" s="129"/>
      <c r="F396" s="150"/>
      <c r="G396" s="98"/>
      <c r="H396" s="67"/>
      <c r="I396" s="82"/>
      <c r="J396" s="66"/>
      <c r="K396" s="66"/>
      <c r="L396" s="66"/>
      <c r="M396" s="66"/>
    </row>
    <row r="397" spans="1:13" ht="15.75" x14ac:dyDescent="0.25">
      <c r="A397" s="21"/>
      <c r="B397" s="21"/>
      <c r="D397" s="65"/>
      <c r="E397" s="129"/>
      <c r="F397" s="150"/>
      <c r="G397" s="98"/>
      <c r="H397" s="67"/>
      <c r="I397" s="82"/>
      <c r="J397" s="66"/>
      <c r="K397" s="66"/>
      <c r="L397" s="66"/>
      <c r="M397" s="66"/>
    </row>
    <row r="398" spans="1:13" ht="15.75" x14ac:dyDescent="0.25">
      <c r="A398" s="21"/>
      <c r="B398" s="21"/>
      <c r="D398" s="65"/>
      <c r="E398" s="129"/>
      <c r="F398" s="150"/>
      <c r="G398" s="98"/>
      <c r="H398" s="67"/>
      <c r="I398" s="82"/>
      <c r="J398" s="66"/>
      <c r="K398" s="66"/>
      <c r="L398" s="66"/>
      <c r="M398" s="66"/>
    </row>
    <row r="399" spans="1:13" ht="15.75" x14ac:dyDescent="0.25">
      <c r="A399" s="21"/>
      <c r="B399" s="21"/>
      <c r="D399" s="65"/>
      <c r="E399" s="129"/>
      <c r="F399" s="150"/>
      <c r="G399" s="98"/>
      <c r="H399" s="67"/>
      <c r="I399" s="82"/>
      <c r="J399" s="66"/>
      <c r="K399" s="66"/>
      <c r="L399" s="66"/>
      <c r="M399" s="66"/>
    </row>
    <row r="400" spans="1:13" ht="15.75" x14ac:dyDescent="0.25">
      <c r="A400" s="21"/>
      <c r="B400" s="21"/>
      <c r="D400" s="65"/>
      <c r="E400" s="129"/>
      <c r="F400" s="150"/>
      <c r="G400" s="98"/>
      <c r="H400" s="67"/>
      <c r="I400" s="82"/>
      <c r="J400" s="66"/>
      <c r="K400" s="66"/>
      <c r="L400" s="66"/>
      <c r="M400" s="66"/>
    </row>
    <row r="401" spans="1:13" ht="15.75" x14ac:dyDescent="0.25">
      <c r="A401" s="21"/>
      <c r="B401" s="21"/>
      <c r="D401" s="65"/>
      <c r="E401" s="129"/>
      <c r="F401" s="150"/>
      <c r="G401" s="98"/>
      <c r="H401" s="67"/>
      <c r="I401" s="82"/>
      <c r="J401" s="66"/>
      <c r="K401" s="66"/>
      <c r="L401" s="66"/>
      <c r="M401" s="66"/>
    </row>
    <row r="402" spans="1:13" ht="15.75" x14ac:dyDescent="0.25">
      <c r="A402" s="21"/>
      <c r="B402" s="21"/>
      <c r="D402" s="65"/>
      <c r="E402" s="129"/>
      <c r="F402" s="150"/>
      <c r="G402" s="98"/>
      <c r="H402" s="67"/>
      <c r="I402" s="82"/>
      <c r="J402" s="66"/>
      <c r="K402" s="66"/>
      <c r="L402" s="66"/>
      <c r="M402" s="66"/>
    </row>
    <row r="403" spans="1:13" ht="15.75" x14ac:dyDescent="0.25">
      <c r="A403" s="21"/>
      <c r="B403" s="21"/>
      <c r="D403" s="65"/>
      <c r="E403" s="129"/>
      <c r="F403" s="150"/>
      <c r="G403" s="98"/>
      <c r="H403" s="67"/>
      <c r="I403" s="82"/>
      <c r="J403" s="66"/>
      <c r="K403" s="66"/>
      <c r="L403" s="66"/>
      <c r="M403" s="66"/>
    </row>
    <row r="404" spans="1:13" ht="15.75" x14ac:dyDescent="0.25">
      <c r="A404" s="21"/>
      <c r="B404" s="21"/>
      <c r="D404" s="65"/>
      <c r="E404" s="129"/>
      <c r="F404" s="150"/>
      <c r="G404" s="98"/>
      <c r="H404" s="67"/>
      <c r="I404" s="82"/>
      <c r="J404" s="66"/>
      <c r="K404" s="66"/>
      <c r="L404" s="66"/>
      <c r="M404" s="66"/>
    </row>
    <row r="405" spans="1:13" ht="15.75" x14ac:dyDescent="0.25">
      <c r="A405" s="21"/>
      <c r="B405" s="21"/>
      <c r="D405" s="65"/>
      <c r="E405" s="129"/>
      <c r="F405" s="150"/>
      <c r="G405" s="98"/>
      <c r="H405" s="67"/>
      <c r="I405" s="82"/>
      <c r="J405" s="66"/>
      <c r="K405" s="66"/>
      <c r="L405" s="66"/>
      <c r="M405" s="66"/>
    </row>
    <row r="406" spans="1:13" ht="15.75" x14ac:dyDescent="0.25">
      <c r="A406" s="21"/>
      <c r="B406" s="21"/>
      <c r="D406" s="65"/>
      <c r="E406" s="129"/>
      <c r="F406" s="150"/>
      <c r="G406" s="98"/>
      <c r="H406" s="67"/>
      <c r="I406" s="82"/>
      <c r="J406" s="66"/>
      <c r="K406" s="66"/>
      <c r="L406" s="66"/>
      <c r="M406" s="66"/>
    </row>
    <row r="407" spans="1:13" ht="15.75" x14ac:dyDescent="0.25">
      <c r="A407" s="21"/>
      <c r="B407" s="21"/>
      <c r="D407" s="65"/>
      <c r="E407" s="129"/>
      <c r="F407" s="150"/>
      <c r="G407" s="98"/>
      <c r="H407" s="67"/>
      <c r="I407" s="82"/>
      <c r="J407" s="66"/>
      <c r="K407" s="66"/>
      <c r="L407" s="66"/>
      <c r="M407" s="66"/>
    </row>
    <row r="408" spans="1:13" ht="15.75" x14ac:dyDescent="0.25">
      <c r="A408" s="21"/>
      <c r="B408" s="21"/>
      <c r="D408" s="65"/>
      <c r="E408" s="129"/>
      <c r="F408" s="150"/>
      <c r="G408" s="98"/>
      <c r="H408" s="67"/>
      <c r="I408" s="82"/>
      <c r="J408" s="66"/>
      <c r="K408" s="66"/>
      <c r="L408" s="66"/>
      <c r="M408" s="66"/>
    </row>
    <row r="409" spans="1:13" ht="15.75" x14ac:dyDescent="0.25">
      <c r="A409" s="21"/>
      <c r="B409" s="21"/>
      <c r="D409" s="65"/>
      <c r="E409" s="129"/>
      <c r="F409" s="150"/>
      <c r="G409" s="98"/>
      <c r="H409" s="67"/>
      <c r="I409" s="82"/>
      <c r="J409" s="66"/>
      <c r="K409" s="66"/>
      <c r="L409" s="66"/>
      <c r="M409" s="66"/>
    </row>
    <row r="410" spans="1:13" ht="15.75" x14ac:dyDescent="0.25">
      <c r="A410" s="21"/>
      <c r="B410" s="21"/>
      <c r="D410" s="65"/>
      <c r="E410" s="129"/>
      <c r="F410" s="150"/>
      <c r="G410" s="98"/>
      <c r="H410" s="67"/>
      <c r="I410" s="82"/>
      <c r="J410" s="66"/>
      <c r="K410" s="66"/>
      <c r="L410" s="66"/>
      <c r="M410" s="66"/>
    </row>
    <row r="411" spans="1:13" ht="15.75" x14ac:dyDescent="0.25">
      <c r="A411" s="21"/>
      <c r="B411" s="21"/>
      <c r="D411" s="65"/>
      <c r="E411" s="129"/>
      <c r="F411" s="150"/>
      <c r="G411" s="98"/>
      <c r="H411" s="67"/>
      <c r="I411" s="82"/>
      <c r="J411" s="66"/>
      <c r="K411" s="66"/>
      <c r="L411" s="66"/>
      <c r="M411" s="66"/>
    </row>
    <row r="412" spans="1:13" ht="15.75" x14ac:dyDescent="0.25">
      <c r="A412" s="21"/>
      <c r="B412" s="21"/>
      <c r="D412" s="65"/>
      <c r="E412" s="129"/>
      <c r="F412" s="150"/>
      <c r="G412" s="98"/>
      <c r="H412" s="67"/>
      <c r="I412" s="82"/>
      <c r="J412" s="66"/>
      <c r="K412" s="66"/>
      <c r="L412" s="66"/>
      <c r="M412" s="66"/>
    </row>
    <row r="413" spans="1:13" ht="15.75" x14ac:dyDescent="0.25">
      <c r="A413" s="21"/>
      <c r="B413" s="21"/>
      <c r="D413" s="65"/>
      <c r="E413" s="129"/>
      <c r="F413" s="150"/>
      <c r="G413" s="98"/>
      <c r="H413" s="67"/>
      <c r="I413" s="82"/>
      <c r="J413" s="66"/>
      <c r="K413" s="66"/>
      <c r="L413" s="66"/>
      <c r="M413" s="66"/>
    </row>
    <row r="414" spans="1:13" ht="15.75" x14ac:dyDescent="0.25">
      <c r="A414" s="21"/>
      <c r="B414" s="21"/>
      <c r="D414" s="65"/>
      <c r="E414" s="129"/>
      <c r="F414" s="150"/>
      <c r="G414" s="98"/>
      <c r="H414" s="67"/>
      <c r="I414" s="82"/>
      <c r="J414" s="66"/>
      <c r="K414" s="66"/>
      <c r="L414" s="66"/>
      <c r="M414" s="66"/>
    </row>
    <row r="415" spans="1:13" ht="15.75" x14ac:dyDescent="0.25">
      <c r="A415" s="21"/>
      <c r="B415" s="21"/>
      <c r="D415" s="65"/>
      <c r="E415" s="129"/>
      <c r="F415" s="150"/>
      <c r="G415" s="98"/>
      <c r="H415" s="67"/>
      <c r="I415" s="82"/>
      <c r="J415" s="66"/>
      <c r="K415" s="66"/>
      <c r="L415" s="66"/>
      <c r="M415" s="66"/>
    </row>
    <row r="416" spans="1:13" ht="15.75" x14ac:dyDescent="0.25">
      <c r="A416" s="21"/>
      <c r="B416" s="21"/>
      <c r="D416" s="65"/>
      <c r="E416" s="129"/>
      <c r="F416" s="150"/>
      <c r="G416" s="98"/>
      <c r="H416" s="67"/>
      <c r="I416" s="82"/>
      <c r="J416" s="66"/>
      <c r="K416" s="66"/>
      <c r="L416" s="66"/>
      <c r="M416" s="66"/>
    </row>
    <row r="417" spans="1:13" ht="15.75" x14ac:dyDescent="0.25">
      <c r="A417" s="21"/>
      <c r="B417" s="21"/>
      <c r="D417" s="65"/>
      <c r="E417" s="129"/>
      <c r="F417" s="150"/>
      <c r="G417" s="98"/>
      <c r="H417" s="67"/>
      <c r="I417" s="82"/>
      <c r="J417" s="66"/>
      <c r="K417" s="66"/>
      <c r="L417" s="66"/>
      <c r="M417" s="66"/>
    </row>
    <row r="418" spans="1:13" ht="15.75" x14ac:dyDescent="0.25">
      <c r="A418" s="21"/>
      <c r="B418" s="21"/>
      <c r="D418" s="65"/>
      <c r="E418" s="129"/>
      <c r="F418" s="150"/>
      <c r="G418" s="98"/>
      <c r="H418" s="67"/>
      <c r="I418" s="82"/>
      <c r="J418" s="66"/>
      <c r="K418" s="66"/>
      <c r="L418" s="66"/>
      <c r="M418" s="66"/>
    </row>
    <row r="419" spans="1:13" ht="15.75" x14ac:dyDescent="0.25">
      <c r="A419" s="21"/>
      <c r="B419" s="21"/>
      <c r="D419" s="65"/>
      <c r="E419" s="129"/>
      <c r="F419" s="150"/>
      <c r="G419" s="98"/>
      <c r="H419" s="67"/>
      <c r="I419" s="82"/>
      <c r="J419" s="66"/>
      <c r="K419" s="66"/>
      <c r="L419" s="66"/>
      <c r="M419" s="66"/>
    </row>
    <row r="420" spans="1:13" ht="15.75" x14ac:dyDescent="0.25">
      <c r="A420" s="21"/>
      <c r="B420" s="21"/>
      <c r="D420" s="65"/>
      <c r="E420" s="129"/>
      <c r="F420" s="150"/>
      <c r="G420" s="98"/>
      <c r="H420" s="67"/>
      <c r="I420" s="82"/>
      <c r="J420" s="66"/>
      <c r="K420" s="66"/>
      <c r="L420" s="66"/>
      <c r="M420" s="66"/>
    </row>
    <row r="421" spans="1:13" ht="15.75" x14ac:dyDescent="0.25">
      <c r="A421" s="21"/>
      <c r="B421" s="21"/>
      <c r="D421" s="65"/>
      <c r="E421" s="129"/>
      <c r="F421" s="150"/>
      <c r="G421" s="98"/>
      <c r="H421" s="67"/>
      <c r="I421" s="82"/>
      <c r="J421" s="66"/>
      <c r="K421" s="66"/>
      <c r="L421" s="66"/>
      <c r="M421" s="66"/>
    </row>
    <row r="422" spans="1:13" ht="15.75" x14ac:dyDescent="0.25">
      <c r="A422" s="21"/>
      <c r="B422" s="21"/>
      <c r="D422" s="65"/>
      <c r="E422" s="129"/>
      <c r="F422" s="150"/>
      <c r="G422" s="98"/>
      <c r="H422" s="67"/>
      <c r="I422" s="82"/>
      <c r="J422" s="66"/>
      <c r="K422" s="66"/>
      <c r="L422" s="66"/>
      <c r="M422" s="66"/>
    </row>
    <row r="423" spans="1:13" ht="15.75" x14ac:dyDescent="0.25">
      <c r="A423" s="21"/>
      <c r="B423" s="21"/>
      <c r="D423" s="65"/>
      <c r="E423" s="129"/>
      <c r="F423" s="150"/>
      <c r="G423" s="98"/>
      <c r="H423" s="67"/>
      <c r="I423" s="82"/>
      <c r="J423" s="66"/>
      <c r="K423" s="66"/>
      <c r="L423" s="66"/>
      <c r="M423" s="66"/>
    </row>
    <row r="424" spans="1:13" ht="15.75" x14ac:dyDescent="0.25">
      <c r="A424" s="21"/>
      <c r="B424" s="21"/>
      <c r="D424" s="65"/>
      <c r="E424" s="129"/>
      <c r="F424" s="150"/>
      <c r="G424" s="98"/>
      <c r="H424" s="67"/>
      <c r="I424" s="82"/>
      <c r="J424" s="66"/>
      <c r="K424" s="66"/>
      <c r="L424" s="66"/>
      <c r="M424" s="66"/>
    </row>
    <row r="425" spans="1:13" ht="15.75" x14ac:dyDescent="0.25">
      <c r="A425" s="21"/>
      <c r="B425" s="21"/>
      <c r="D425" s="65"/>
      <c r="E425" s="129"/>
      <c r="F425" s="150"/>
      <c r="G425" s="98"/>
      <c r="H425" s="67"/>
      <c r="I425" s="82"/>
      <c r="J425" s="66"/>
      <c r="K425" s="66"/>
      <c r="L425" s="66"/>
      <c r="M425" s="66"/>
    </row>
    <row r="426" spans="1:13" ht="15.75" x14ac:dyDescent="0.25">
      <c r="A426" s="21"/>
      <c r="B426" s="21"/>
      <c r="D426" s="65"/>
      <c r="E426" s="129"/>
      <c r="F426" s="150"/>
      <c r="G426" s="98"/>
      <c r="H426" s="67"/>
      <c r="I426" s="82"/>
      <c r="J426" s="66"/>
      <c r="K426" s="66"/>
      <c r="L426" s="66"/>
      <c r="M426" s="66"/>
    </row>
    <row r="427" spans="1:13" ht="15.75" x14ac:dyDescent="0.25">
      <c r="A427" s="21"/>
      <c r="B427" s="21"/>
      <c r="D427" s="65"/>
      <c r="E427" s="129"/>
      <c r="F427" s="150"/>
      <c r="G427" s="98"/>
      <c r="H427" s="67"/>
      <c r="I427" s="82"/>
      <c r="J427" s="66"/>
      <c r="K427" s="66"/>
      <c r="L427" s="66"/>
      <c r="M427" s="66"/>
    </row>
    <row r="428" spans="1:13" ht="15.75" x14ac:dyDescent="0.25">
      <c r="A428" s="21"/>
      <c r="B428" s="21"/>
      <c r="D428" s="65"/>
      <c r="E428" s="129"/>
      <c r="F428" s="150"/>
      <c r="G428" s="98"/>
      <c r="H428" s="67"/>
      <c r="I428" s="82"/>
      <c r="J428" s="66"/>
      <c r="K428" s="66"/>
      <c r="L428" s="66"/>
      <c r="M428" s="66"/>
    </row>
    <row r="429" spans="1:13" ht="15.75" x14ac:dyDescent="0.25">
      <c r="A429" s="21"/>
      <c r="B429" s="21"/>
      <c r="D429" s="65"/>
      <c r="E429" s="129"/>
      <c r="F429" s="150"/>
      <c r="G429" s="98"/>
      <c r="H429" s="67"/>
      <c r="I429" s="82"/>
      <c r="J429" s="66"/>
      <c r="K429" s="66"/>
      <c r="L429" s="66"/>
      <c r="M429" s="66"/>
    </row>
    <row r="430" spans="1:13" ht="15.75" x14ac:dyDescent="0.25">
      <c r="A430" s="21"/>
      <c r="B430" s="21"/>
      <c r="D430" s="65"/>
      <c r="E430" s="129"/>
      <c r="F430" s="150"/>
      <c r="G430" s="98"/>
      <c r="H430" s="67"/>
      <c r="I430" s="82"/>
      <c r="J430" s="66"/>
      <c r="K430" s="66"/>
      <c r="L430" s="66"/>
      <c r="M430" s="66"/>
    </row>
    <row r="431" spans="1:13" ht="15.75" x14ac:dyDescent="0.25">
      <c r="A431" s="21"/>
      <c r="B431" s="21"/>
      <c r="D431" s="65"/>
      <c r="E431" s="129"/>
      <c r="F431" s="150"/>
      <c r="G431" s="98"/>
      <c r="H431" s="67"/>
      <c r="I431" s="82"/>
      <c r="J431" s="66"/>
      <c r="K431" s="66"/>
      <c r="L431" s="66"/>
      <c r="M431" s="66"/>
    </row>
    <row r="432" spans="1:13" ht="15.75" x14ac:dyDescent="0.25">
      <c r="A432" s="21"/>
      <c r="B432" s="21"/>
      <c r="D432" s="65"/>
      <c r="E432" s="129"/>
      <c r="F432" s="150"/>
      <c r="G432" s="98"/>
      <c r="H432" s="67"/>
      <c r="I432" s="82"/>
      <c r="J432" s="66"/>
      <c r="K432" s="66"/>
      <c r="L432" s="66"/>
      <c r="M432" s="66"/>
    </row>
    <row r="433" spans="1:13" ht="15.75" x14ac:dyDescent="0.25">
      <c r="A433" s="21"/>
      <c r="B433" s="21"/>
      <c r="D433" s="65"/>
      <c r="E433" s="129"/>
      <c r="F433" s="150"/>
      <c r="G433" s="98"/>
      <c r="H433" s="67"/>
      <c r="I433" s="82"/>
      <c r="J433" s="66"/>
      <c r="K433" s="66"/>
      <c r="L433" s="66"/>
      <c r="M433" s="66"/>
    </row>
    <row r="434" spans="1:13" ht="15.75" x14ac:dyDescent="0.25">
      <c r="A434" s="21"/>
      <c r="B434" s="21"/>
      <c r="D434" s="65"/>
      <c r="E434" s="129"/>
      <c r="F434" s="150"/>
      <c r="G434" s="98"/>
      <c r="H434" s="67"/>
      <c r="I434" s="82"/>
      <c r="J434" s="66"/>
      <c r="K434" s="66"/>
      <c r="L434" s="66"/>
      <c r="M434" s="66"/>
    </row>
    <row r="435" spans="1:13" ht="15.75" x14ac:dyDescent="0.25">
      <c r="A435" s="21"/>
      <c r="B435" s="21"/>
      <c r="D435" s="65"/>
      <c r="E435" s="129"/>
      <c r="F435" s="150"/>
      <c r="G435" s="98"/>
      <c r="H435" s="67"/>
      <c r="I435" s="82"/>
      <c r="J435" s="66"/>
      <c r="K435" s="66"/>
      <c r="L435" s="66"/>
      <c r="M435" s="66"/>
    </row>
    <row r="436" spans="1:13" ht="15.75" x14ac:dyDescent="0.25">
      <c r="A436" s="21"/>
      <c r="B436" s="21"/>
      <c r="D436" s="65"/>
      <c r="E436" s="129"/>
      <c r="F436" s="150"/>
      <c r="G436" s="98"/>
      <c r="H436" s="67"/>
      <c r="I436" s="82"/>
      <c r="J436" s="66"/>
      <c r="K436" s="66"/>
      <c r="L436" s="66"/>
      <c r="M436" s="66"/>
    </row>
    <row r="437" spans="1:13" ht="15.75" x14ac:dyDescent="0.25">
      <c r="A437" s="21"/>
      <c r="B437" s="21"/>
      <c r="D437" s="65"/>
      <c r="E437" s="129"/>
      <c r="F437" s="150"/>
      <c r="G437" s="98"/>
      <c r="H437" s="67"/>
      <c r="I437" s="82"/>
      <c r="J437" s="66"/>
      <c r="K437" s="66"/>
      <c r="L437" s="66"/>
      <c r="M437" s="66"/>
    </row>
    <row r="438" spans="1:13" ht="15.75" x14ac:dyDescent="0.25">
      <c r="A438" s="21"/>
      <c r="B438" s="21"/>
      <c r="D438" s="65"/>
      <c r="E438" s="129"/>
      <c r="F438" s="150"/>
      <c r="G438" s="98"/>
      <c r="H438" s="67"/>
      <c r="I438" s="82"/>
      <c r="J438" s="66"/>
      <c r="K438" s="66"/>
      <c r="L438" s="66"/>
      <c r="M438" s="66"/>
    </row>
    <row r="439" spans="1:13" ht="15.75" x14ac:dyDescent="0.25">
      <c r="A439" s="21"/>
      <c r="B439" s="21"/>
      <c r="D439" s="65"/>
      <c r="E439" s="129"/>
      <c r="F439" s="150"/>
      <c r="G439" s="98"/>
      <c r="H439" s="67"/>
      <c r="I439" s="82"/>
      <c r="J439" s="66"/>
      <c r="K439" s="66"/>
      <c r="L439" s="66"/>
      <c r="M439" s="66"/>
    </row>
    <row r="440" spans="1:13" ht="15.75" x14ac:dyDescent="0.25">
      <c r="A440" s="21"/>
      <c r="B440" s="21"/>
      <c r="D440" s="65"/>
      <c r="E440" s="129"/>
      <c r="F440" s="150"/>
      <c r="G440" s="98"/>
      <c r="H440" s="67"/>
      <c r="I440" s="82"/>
      <c r="J440" s="66"/>
      <c r="K440" s="66"/>
      <c r="L440" s="66"/>
      <c r="M440" s="66"/>
    </row>
    <row r="441" spans="1:13" ht="15.75" x14ac:dyDescent="0.25">
      <c r="A441" s="21"/>
      <c r="B441" s="21"/>
      <c r="D441" s="65"/>
      <c r="E441" s="129"/>
      <c r="F441" s="150"/>
      <c r="G441" s="98"/>
      <c r="H441" s="67"/>
      <c r="I441" s="82"/>
      <c r="J441" s="66"/>
      <c r="K441" s="66"/>
      <c r="L441" s="66"/>
      <c r="M441" s="66"/>
    </row>
    <row r="442" spans="1:13" ht="15.75" x14ac:dyDescent="0.25">
      <c r="A442" s="21"/>
      <c r="B442" s="21"/>
      <c r="D442" s="65"/>
      <c r="E442" s="129"/>
      <c r="F442" s="150"/>
      <c r="G442" s="98"/>
      <c r="H442" s="67"/>
      <c r="I442" s="82"/>
      <c r="J442" s="66"/>
      <c r="K442" s="66"/>
      <c r="L442" s="66"/>
      <c r="M442" s="66"/>
    </row>
    <row r="443" spans="1:13" ht="15.75" x14ac:dyDescent="0.25">
      <c r="A443" s="21"/>
      <c r="B443" s="21"/>
      <c r="D443" s="65"/>
      <c r="E443" s="129"/>
      <c r="F443" s="150"/>
      <c r="G443" s="98"/>
      <c r="H443" s="67"/>
      <c r="I443" s="82"/>
      <c r="J443" s="66"/>
      <c r="K443" s="66"/>
      <c r="L443" s="66"/>
      <c r="M443" s="66"/>
    </row>
    <row r="444" spans="1:13" ht="15.75" x14ac:dyDescent="0.25">
      <c r="A444" s="21"/>
      <c r="B444" s="21"/>
      <c r="D444" s="65"/>
      <c r="E444" s="129"/>
      <c r="F444" s="150"/>
      <c r="G444" s="98"/>
      <c r="H444" s="67"/>
      <c r="I444" s="82"/>
      <c r="J444" s="66"/>
      <c r="K444" s="66"/>
      <c r="L444" s="66"/>
      <c r="M444" s="66"/>
    </row>
    <row r="445" spans="1:13" ht="15.75" x14ac:dyDescent="0.25">
      <c r="A445" s="21"/>
      <c r="B445" s="21"/>
      <c r="D445" s="65"/>
      <c r="E445" s="129"/>
      <c r="F445" s="150"/>
      <c r="G445" s="98"/>
      <c r="H445" s="67"/>
      <c r="I445" s="82"/>
      <c r="J445" s="66"/>
      <c r="K445" s="66"/>
      <c r="L445" s="66"/>
      <c r="M445" s="66"/>
    </row>
    <row r="446" spans="1:13" ht="15.75" x14ac:dyDescent="0.25">
      <c r="A446" s="21"/>
      <c r="B446" s="21"/>
      <c r="D446" s="65"/>
      <c r="E446" s="129"/>
      <c r="F446" s="150"/>
      <c r="G446" s="98"/>
      <c r="H446" s="67"/>
      <c r="I446" s="82"/>
      <c r="J446" s="66"/>
      <c r="K446" s="66"/>
      <c r="L446" s="66"/>
      <c r="M446" s="66"/>
    </row>
    <row r="447" spans="1:13" ht="15.75" x14ac:dyDescent="0.25">
      <c r="A447" s="21"/>
      <c r="B447" s="21"/>
      <c r="D447" s="65"/>
      <c r="E447" s="129"/>
      <c r="F447" s="150"/>
      <c r="G447" s="98"/>
      <c r="H447" s="67"/>
      <c r="I447" s="82"/>
      <c r="J447" s="66"/>
      <c r="K447" s="66"/>
      <c r="L447" s="66"/>
      <c r="M447" s="66"/>
    </row>
    <row r="448" spans="1:13" ht="15.75" x14ac:dyDescent="0.25">
      <c r="A448" s="21"/>
      <c r="B448" s="21"/>
      <c r="D448" s="65"/>
      <c r="E448" s="129"/>
      <c r="F448" s="150"/>
      <c r="G448" s="98"/>
      <c r="H448" s="67"/>
      <c r="I448" s="82"/>
      <c r="J448" s="66"/>
      <c r="K448" s="66"/>
      <c r="L448" s="66"/>
      <c r="M448" s="66"/>
    </row>
    <row r="449" spans="1:13" ht="15.75" x14ac:dyDescent="0.25">
      <c r="A449" s="21"/>
      <c r="B449" s="21"/>
      <c r="D449" s="65"/>
      <c r="E449" s="129"/>
      <c r="F449" s="150"/>
      <c r="G449" s="98"/>
      <c r="H449" s="67"/>
      <c r="I449" s="82"/>
      <c r="J449" s="66"/>
      <c r="K449" s="66"/>
      <c r="L449" s="66"/>
      <c r="M449" s="66"/>
    </row>
    <row r="450" spans="1:13" ht="15.75" x14ac:dyDescent="0.25">
      <c r="A450" s="21"/>
      <c r="B450" s="21"/>
      <c r="D450" s="65"/>
      <c r="E450" s="129"/>
      <c r="F450" s="150"/>
      <c r="G450" s="98"/>
      <c r="H450" s="67"/>
      <c r="I450" s="82"/>
      <c r="J450" s="66"/>
      <c r="K450" s="66"/>
      <c r="L450" s="66"/>
      <c r="M450" s="66"/>
    </row>
    <row r="451" spans="1:13" ht="15.75" x14ac:dyDescent="0.25">
      <c r="A451" s="21"/>
      <c r="B451" s="21"/>
      <c r="D451" s="65"/>
      <c r="E451" s="129"/>
      <c r="F451" s="150"/>
      <c r="G451" s="98"/>
      <c r="H451" s="67"/>
      <c r="I451" s="82"/>
      <c r="J451" s="66"/>
      <c r="K451" s="66"/>
      <c r="L451" s="66"/>
      <c r="M451" s="66"/>
    </row>
    <row r="452" spans="1:13" ht="15.75" x14ac:dyDescent="0.25">
      <c r="A452" s="21"/>
      <c r="B452" s="21"/>
      <c r="D452" s="65"/>
      <c r="E452" s="129"/>
      <c r="F452" s="150"/>
      <c r="G452" s="98"/>
      <c r="H452" s="67"/>
      <c r="I452" s="82"/>
      <c r="J452" s="66"/>
      <c r="K452" s="66"/>
      <c r="L452" s="66"/>
      <c r="M452" s="66"/>
    </row>
    <row r="453" spans="1:13" ht="15.75" x14ac:dyDescent="0.25">
      <c r="A453" s="21"/>
      <c r="B453" s="21"/>
      <c r="D453" s="65"/>
      <c r="E453" s="129"/>
      <c r="F453" s="150"/>
      <c r="G453" s="98"/>
      <c r="H453" s="67"/>
      <c r="I453" s="82"/>
      <c r="J453" s="66"/>
      <c r="K453" s="66"/>
      <c r="L453" s="66"/>
      <c r="M453" s="66"/>
    </row>
    <row r="454" spans="1:13" ht="15.75" x14ac:dyDescent="0.25">
      <c r="A454" s="21"/>
      <c r="B454" s="21"/>
      <c r="D454" s="65"/>
      <c r="E454" s="129"/>
      <c r="F454" s="150"/>
      <c r="G454" s="98"/>
      <c r="H454" s="67"/>
      <c r="I454" s="82"/>
      <c r="J454" s="66"/>
      <c r="K454" s="66"/>
      <c r="L454" s="66"/>
      <c r="M454" s="66"/>
    </row>
    <row r="455" spans="1:13" ht="15.75" x14ac:dyDescent="0.25">
      <c r="A455" s="21"/>
      <c r="B455" s="21"/>
      <c r="D455" s="65"/>
      <c r="E455" s="129"/>
      <c r="F455" s="150"/>
      <c r="G455" s="98"/>
      <c r="H455" s="67"/>
      <c r="I455" s="82"/>
      <c r="J455" s="66"/>
      <c r="K455" s="66"/>
      <c r="L455" s="66"/>
      <c r="M455" s="66"/>
    </row>
    <row r="456" spans="1:13" ht="15.75" x14ac:dyDescent="0.25">
      <c r="A456" s="21"/>
      <c r="B456" s="21"/>
      <c r="D456" s="65"/>
      <c r="E456" s="129"/>
      <c r="F456" s="150"/>
      <c r="G456" s="98"/>
      <c r="H456" s="67"/>
      <c r="I456" s="82"/>
      <c r="J456" s="66"/>
      <c r="K456" s="66"/>
      <c r="L456" s="66"/>
      <c r="M456" s="66"/>
    </row>
    <row r="457" spans="1:13" ht="15.75" x14ac:dyDescent="0.25">
      <c r="A457" s="21"/>
      <c r="B457" s="21"/>
      <c r="D457" s="65"/>
      <c r="E457" s="129"/>
      <c r="F457" s="150"/>
      <c r="G457" s="98"/>
      <c r="H457" s="67"/>
      <c r="I457" s="82"/>
      <c r="J457" s="66"/>
      <c r="K457" s="66"/>
      <c r="L457" s="66"/>
      <c r="M457" s="66"/>
    </row>
    <row r="458" spans="1:13" ht="15.75" x14ac:dyDescent="0.25">
      <c r="A458" s="21"/>
      <c r="B458" s="21"/>
      <c r="D458" s="65"/>
      <c r="E458" s="129"/>
      <c r="F458" s="150"/>
      <c r="G458" s="98"/>
      <c r="H458" s="67"/>
      <c r="I458" s="82"/>
      <c r="J458" s="66"/>
      <c r="K458" s="66"/>
      <c r="L458" s="66"/>
      <c r="M458" s="66"/>
    </row>
    <row r="459" spans="1:13" ht="15.75" x14ac:dyDescent="0.25">
      <c r="A459" s="21"/>
      <c r="B459" s="21"/>
      <c r="D459" s="65"/>
      <c r="E459" s="129"/>
      <c r="F459" s="150"/>
      <c r="G459" s="98"/>
      <c r="H459" s="67"/>
      <c r="I459" s="82"/>
      <c r="J459" s="66"/>
      <c r="K459" s="66"/>
      <c r="L459" s="66"/>
      <c r="M459" s="66"/>
    </row>
    <row r="460" spans="1:13" ht="15.75" x14ac:dyDescent="0.25">
      <c r="A460" s="21"/>
      <c r="B460" s="21"/>
      <c r="D460" s="65"/>
      <c r="E460" s="129"/>
      <c r="F460" s="150"/>
      <c r="G460" s="98"/>
      <c r="H460" s="67"/>
      <c r="I460" s="82"/>
      <c r="J460" s="66"/>
      <c r="K460" s="66"/>
      <c r="L460" s="66"/>
      <c r="M460" s="66"/>
    </row>
    <row r="461" spans="1:13" ht="15.75" x14ac:dyDescent="0.25">
      <c r="A461" s="21"/>
      <c r="B461" s="21"/>
      <c r="D461" s="65"/>
      <c r="E461" s="129"/>
      <c r="F461" s="150"/>
      <c r="G461" s="98"/>
      <c r="H461" s="67"/>
      <c r="I461" s="82"/>
      <c r="J461" s="66"/>
      <c r="K461" s="66"/>
      <c r="L461" s="66"/>
      <c r="M461" s="66"/>
    </row>
    <row r="462" spans="1:13" ht="15.75" x14ac:dyDescent="0.25">
      <c r="A462" s="21"/>
      <c r="B462" s="21"/>
      <c r="D462" s="65"/>
      <c r="E462" s="129"/>
      <c r="F462" s="150"/>
      <c r="G462" s="98"/>
      <c r="H462" s="67"/>
      <c r="I462" s="82"/>
      <c r="J462" s="66"/>
      <c r="K462" s="66"/>
      <c r="L462" s="66"/>
      <c r="M462" s="66"/>
    </row>
    <row r="463" spans="1:13" ht="15.75" x14ac:dyDescent="0.25">
      <c r="A463" s="21"/>
      <c r="B463" s="21"/>
      <c r="D463" s="65"/>
      <c r="E463" s="129"/>
      <c r="F463" s="150"/>
      <c r="G463" s="98"/>
      <c r="H463" s="67"/>
      <c r="I463" s="82"/>
      <c r="J463" s="66"/>
      <c r="K463" s="66"/>
      <c r="L463" s="66"/>
      <c r="M463" s="66"/>
    </row>
    <row r="464" spans="1:13" ht="15.75" x14ac:dyDescent="0.25">
      <c r="A464" s="21"/>
      <c r="B464" s="21"/>
      <c r="D464" s="65"/>
      <c r="E464" s="129"/>
      <c r="F464" s="150"/>
      <c r="G464" s="98"/>
      <c r="H464" s="67"/>
      <c r="I464" s="82"/>
      <c r="J464" s="66"/>
      <c r="K464" s="66"/>
      <c r="L464" s="66"/>
      <c r="M464" s="66"/>
    </row>
    <row r="465" spans="1:13" ht="15.75" x14ac:dyDescent="0.25">
      <c r="A465" s="21"/>
      <c r="B465" s="21"/>
      <c r="D465" s="65"/>
      <c r="E465" s="129"/>
      <c r="F465" s="150"/>
      <c r="G465" s="98"/>
      <c r="H465" s="67"/>
      <c r="I465" s="82"/>
      <c r="J465" s="66"/>
      <c r="K465" s="66"/>
      <c r="L465" s="66"/>
      <c r="M465" s="66"/>
    </row>
    <row r="466" spans="1:13" ht="15.75" x14ac:dyDescent="0.25">
      <c r="A466" s="21"/>
      <c r="B466" s="21"/>
      <c r="D466" s="65"/>
      <c r="E466" s="129"/>
      <c r="F466" s="150"/>
      <c r="G466" s="98"/>
      <c r="H466" s="67"/>
      <c r="I466" s="82"/>
      <c r="J466" s="66"/>
      <c r="K466" s="66"/>
      <c r="L466" s="66"/>
      <c r="M466" s="66"/>
    </row>
    <row r="467" spans="1:13" ht="15.75" x14ac:dyDescent="0.25">
      <c r="A467" s="21"/>
      <c r="B467" s="21"/>
      <c r="D467" s="65"/>
      <c r="E467" s="129"/>
      <c r="F467" s="150"/>
      <c r="G467" s="98"/>
      <c r="H467" s="67"/>
      <c r="I467" s="82"/>
      <c r="J467" s="66"/>
      <c r="K467" s="66"/>
      <c r="L467" s="66"/>
      <c r="M467" s="66"/>
    </row>
    <row r="468" spans="1:13" ht="15.75" x14ac:dyDescent="0.25">
      <c r="A468" s="21"/>
      <c r="B468" s="21"/>
      <c r="D468" s="65"/>
      <c r="E468" s="129"/>
      <c r="F468" s="150"/>
      <c r="G468" s="98"/>
      <c r="H468" s="67"/>
      <c r="I468" s="82"/>
      <c r="J468" s="66"/>
      <c r="K468" s="66"/>
      <c r="L468" s="66"/>
      <c r="M468" s="66"/>
    </row>
    <row r="469" spans="1:13" ht="15.75" x14ac:dyDescent="0.25">
      <c r="A469" s="21"/>
      <c r="B469" s="21"/>
      <c r="D469" s="65"/>
      <c r="E469" s="129"/>
      <c r="F469" s="150"/>
      <c r="G469" s="98"/>
      <c r="H469" s="67"/>
      <c r="I469" s="82"/>
      <c r="J469" s="66"/>
      <c r="K469" s="66"/>
      <c r="L469" s="66"/>
      <c r="M469" s="66"/>
    </row>
    <row r="470" spans="1:13" ht="15.75" x14ac:dyDescent="0.25">
      <c r="A470" s="21"/>
      <c r="B470" s="21"/>
      <c r="D470" s="65"/>
      <c r="E470" s="129"/>
      <c r="F470" s="150"/>
      <c r="G470" s="98"/>
      <c r="H470" s="67"/>
      <c r="I470" s="82"/>
      <c r="J470" s="66"/>
      <c r="K470" s="66"/>
      <c r="L470" s="66"/>
      <c r="M470" s="66"/>
    </row>
    <row r="471" spans="1:13" ht="15.75" x14ac:dyDescent="0.25">
      <c r="A471" s="21"/>
      <c r="B471" s="21"/>
      <c r="D471" s="65"/>
      <c r="E471" s="129"/>
      <c r="F471" s="150"/>
      <c r="G471" s="98"/>
      <c r="H471" s="67"/>
      <c r="I471" s="82"/>
      <c r="J471" s="66"/>
      <c r="K471" s="66"/>
      <c r="L471" s="66"/>
      <c r="M471" s="66"/>
    </row>
    <row r="472" spans="1:13" ht="15.75" x14ac:dyDescent="0.25">
      <c r="A472" s="21"/>
      <c r="B472" s="21"/>
      <c r="D472" s="65"/>
      <c r="E472" s="129"/>
      <c r="F472" s="150"/>
      <c r="G472" s="98"/>
      <c r="H472" s="67"/>
      <c r="I472" s="82"/>
      <c r="J472" s="66"/>
      <c r="K472" s="66"/>
      <c r="L472" s="66"/>
      <c r="M472" s="66"/>
    </row>
    <row r="473" spans="1:13" ht="15.75" x14ac:dyDescent="0.25">
      <c r="A473" s="21"/>
      <c r="B473" s="21"/>
      <c r="D473" s="65"/>
      <c r="E473" s="129"/>
      <c r="F473" s="150"/>
      <c r="G473" s="98"/>
      <c r="H473" s="67"/>
      <c r="I473" s="82"/>
      <c r="J473" s="66"/>
      <c r="K473" s="66"/>
      <c r="L473" s="66"/>
      <c r="M473" s="66"/>
    </row>
    <row r="474" spans="1:13" ht="15.75" x14ac:dyDescent="0.25">
      <c r="A474" s="21"/>
      <c r="B474" s="21"/>
      <c r="D474" s="65"/>
      <c r="E474" s="129"/>
      <c r="F474" s="150"/>
      <c r="G474" s="98"/>
      <c r="H474" s="67"/>
      <c r="I474" s="82"/>
      <c r="J474" s="66"/>
      <c r="K474" s="66"/>
      <c r="L474" s="66"/>
      <c r="M474" s="66"/>
    </row>
    <row r="475" spans="1:13" ht="15.75" x14ac:dyDescent="0.25">
      <c r="A475" s="21"/>
      <c r="B475" s="21"/>
      <c r="D475" s="65"/>
      <c r="E475" s="129"/>
      <c r="F475" s="150"/>
      <c r="G475" s="98"/>
      <c r="H475" s="67"/>
      <c r="I475" s="82"/>
      <c r="J475" s="66"/>
      <c r="K475" s="66"/>
      <c r="L475" s="66"/>
      <c r="M475" s="66"/>
    </row>
    <row r="476" spans="1:13" ht="15.75" x14ac:dyDescent="0.25">
      <c r="A476" s="21"/>
      <c r="B476" s="21"/>
      <c r="D476" s="65"/>
      <c r="E476" s="129"/>
      <c r="F476" s="150"/>
      <c r="G476" s="98"/>
      <c r="H476" s="67"/>
      <c r="I476" s="82"/>
      <c r="J476" s="66"/>
      <c r="K476" s="66"/>
      <c r="L476" s="66"/>
      <c r="M476" s="66"/>
    </row>
    <row r="477" spans="1:13" ht="15.75" x14ac:dyDescent="0.25">
      <c r="A477" s="21"/>
      <c r="B477" s="21"/>
      <c r="D477" s="65"/>
      <c r="E477" s="129"/>
      <c r="F477" s="150"/>
      <c r="G477" s="98"/>
      <c r="H477" s="67"/>
      <c r="I477" s="82"/>
      <c r="J477" s="66"/>
      <c r="K477" s="66"/>
      <c r="L477" s="66"/>
      <c r="M477" s="66"/>
    </row>
    <row r="478" spans="1:13" ht="15.75" x14ac:dyDescent="0.25">
      <c r="A478" s="21"/>
      <c r="B478" s="21"/>
      <c r="D478" s="65"/>
      <c r="E478" s="129"/>
      <c r="F478" s="150"/>
      <c r="G478" s="98"/>
      <c r="H478" s="67"/>
      <c r="I478" s="82"/>
      <c r="J478" s="66"/>
      <c r="K478" s="66"/>
      <c r="L478" s="66"/>
      <c r="M478" s="66"/>
    </row>
    <row r="479" spans="1:13" ht="15.75" x14ac:dyDescent="0.25">
      <c r="A479" s="21"/>
      <c r="B479" s="21"/>
      <c r="D479" s="65"/>
      <c r="E479" s="129"/>
      <c r="F479" s="150"/>
      <c r="G479" s="98"/>
      <c r="H479" s="67"/>
      <c r="I479" s="82"/>
      <c r="J479" s="66"/>
      <c r="K479" s="66"/>
      <c r="L479" s="66"/>
      <c r="M479" s="66"/>
    </row>
    <row r="480" spans="1:13" ht="15.75" x14ac:dyDescent="0.25">
      <c r="A480" s="21"/>
      <c r="B480" s="21"/>
      <c r="D480" s="65"/>
      <c r="E480" s="129"/>
      <c r="F480" s="150"/>
      <c r="G480" s="98"/>
      <c r="H480" s="67"/>
      <c r="I480" s="82"/>
      <c r="J480" s="66"/>
      <c r="K480" s="66"/>
      <c r="L480" s="66"/>
      <c r="M480" s="66"/>
    </row>
    <row r="481" spans="1:13" ht="15.75" x14ac:dyDescent="0.25">
      <c r="A481" s="21"/>
      <c r="B481" s="21"/>
      <c r="D481" s="65"/>
      <c r="E481" s="129"/>
      <c r="F481" s="150"/>
      <c r="G481" s="98"/>
      <c r="H481" s="67"/>
      <c r="I481" s="82"/>
      <c r="J481" s="66"/>
      <c r="K481" s="66"/>
      <c r="L481" s="66"/>
      <c r="M481" s="66"/>
    </row>
    <row r="482" spans="1:13" ht="15.75" x14ac:dyDescent="0.25">
      <c r="A482" s="21"/>
      <c r="B482" s="21"/>
      <c r="D482" s="65"/>
      <c r="E482" s="129"/>
      <c r="F482" s="150"/>
      <c r="G482" s="98"/>
      <c r="H482" s="67"/>
      <c r="I482" s="82"/>
      <c r="J482" s="66"/>
      <c r="K482" s="66"/>
      <c r="L482" s="66"/>
      <c r="M482" s="66"/>
    </row>
    <row r="483" spans="1:13" ht="15.75" x14ac:dyDescent="0.25">
      <c r="A483" s="21"/>
      <c r="B483" s="21"/>
      <c r="D483" s="65"/>
      <c r="E483" s="129"/>
      <c r="F483" s="150"/>
      <c r="G483" s="98"/>
      <c r="H483" s="67"/>
      <c r="I483" s="82"/>
      <c r="J483" s="66"/>
      <c r="K483" s="66"/>
      <c r="L483" s="66"/>
      <c r="M483" s="66"/>
    </row>
    <row r="484" spans="1:13" ht="15.75" x14ac:dyDescent="0.25">
      <c r="A484" s="21"/>
      <c r="B484" s="21"/>
      <c r="D484" s="65"/>
      <c r="E484" s="129"/>
      <c r="F484" s="150"/>
      <c r="G484" s="98"/>
      <c r="H484" s="67"/>
      <c r="I484" s="82"/>
      <c r="J484" s="66"/>
      <c r="K484" s="66"/>
      <c r="L484" s="66"/>
      <c r="M484" s="66"/>
    </row>
    <row r="485" spans="1:13" ht="15.75" x14ac:dyDescent="0.25">
      <c r="A485" s="21"/>
      <c r="B485" s="21"/>
      <c r="D485" s="65"/>
      <c r="E485" s="129"/>
      <c r="F485" s="150"/>
      <c r="G485" s="98"/>
      <c r="H485" s="67"/>
      <c r="I485" s="82"/>
      <c r="J485" s="66"/>
      <c r="K485" s="66"/>
      <c r="L485" s="66"/>
      <c r="M485" s="66"/>
    </row>
    <row r="486" spans="1:13" ht="15.75" x14ac:dyDescent="0.25">
      <c r="A486" s="21"/>
      <c r="B486" s="21"/>
      <c r="D486" s="65"/>
      <c r="E486" s="129"/>
      <c r="F486" s="150"/>
      <c r="G486" s="98"/>
      <c r="H486" s="67"/>
      <c r="I486" s="82"/>
      <c r="J486" s="66"/>
      <c r="K486" s="66"/>
      <c r="L486" s="66"/>
      <c r="M486" s="66"/>
    </row>
    <row r="487" spans="1:13" ht="15.75" x14ac:dyDescent="0.25">
      <c r="A487" s="21"/>
      <c r="B487" s="21"/>
      <c r="D487" s="65"/>
      <c r="E487" s="129"/>
      <c r="F487" s="150"/>
      <c r="G487" s="98"/>
      <c r="H487" s="67"/>
      <c r="I487" s="82"/>
      <c r="J487" s="66"/>
      <c r="K487" s="66"/>
      <c r="L487" s="66"/>
      <c r="M487" s="66"/>
    </row>
    <row r="488" spans="1:13" ht="15.75" x14ac:dyDescent="0.25">
      <c r="A488" s="21"/>
      <c r="B488" s="21"/>
      <c r="D488" s="65"/>
      <c r="E488" s="129"/>
      <c r="F488" s="150"/>
      <c r="G488" s="98"/>
      <c r="H488" s="67"/>
      <c r="I488" s="82"/>
      <c r="J488" s="66"/>
      <c r="K488" s="66"/>
      <c r="L488" s="66"/>
      <c r="M488" s="66"/>
    </row>
    <row r="489" spans="1:13" ht="15.75" x14ac:dyDescent="0.25">
      <c r="A489" s="21"/>
      <c r="B489" s="21"/>
      <c r="D489" s="65"/>
      <c r="E489" s="129"/>
      <c r="F489" s="150"/>
      <c r="G489" s="98"/>
      <c r="H489" s="67"/>
      <c r="I489" s="82"/>
      <c r="J489" s="66"/>
      <c r="K489" s="66"/>
      <c r="L489" s="66"/>
      <c r="M489" s="66"/>
    </row>
    <row r="490" spans="1:13" ht="15.75" x14ac:dyDescent="0.25">
      <c r="A490" s="21"/>
      <c r="B490" s="21"/>
      <c r="D490" s="65"/>
      <c r="E490" s="129"/>
      <c r="F490" s="150"/>
      <c r="G490" s="98"/>
      <c r="H490" s="67"/>
      <c r="I490" s="82"/>
      <c r="J490" s="66"/>
      <c r="K490" s="66"/>
      <c r="L490" s="66"/>
      <c r="M490" s="66"/>
    </row>
    <row r="491" spans="1:13" ht="15.75" x14ac:dyDescent="0.25">
      <c r="A491" s="21"/>
      <c r="B491" s="21"/>
      <c r="D491" s="65"/>
      <c r="E491" s="129"/>
      <c r="F491" s="150"/>
      <c r="G491" s="98"/>
      <c r="H491" s="67"/>
      <c r="I491" s="82"/>
      <c r="J491" s="66"/>
      <c r="K491" s="66"/>
      <c r="L491" s="66"/>
      <c r="M491" s="66"/>
    </row>
    <row r="492" spans="1:13" ht="15.75" x14ac:dyDescent="0.25">
      <c r="A492" s="21"/>
      <c r="B492" s="21"/>
      <c r="D492" s="65"/>
      <c r="E492" s="129"/>
      <c r="F492" s="150"/>
      <c r="G492" s="98"/>
      <c r="H492" s="67"/>
      <c r="I492" s="82"/>
      <c r="J492" s="66"/>
      <c r="K492" s="66"/>
      <c r="L492" s="66"/>
      <c r="M492" s="66"/>
    </row>
    <row r="493" spans="1:13" ht="15.75" x14ac:dyDescent="0.25">
      <c r="A493" s="21"/>
      <c r="B493" s="21"/>
      <c r="D493" s="65"/>
      <c r="E493" s="129"/>
      <c r="F493" s="150"/>
      <c r="G493" s="98"/>
      <c r="H493" s="67"/>
      <c r="I493" s="82"/>
      <c r="J493" s="66"/>
      <c r="K493" s="66"/>
      <c r="L493" s="66"/>
      <c r="M493" s="66"/>
    </row>
    <row r="494" spans="1:13" ht="15.75" x14ac:dyDescent="0.25">
      <c r="A494" s="21"/>
      <c r="B494" s="21"/>
      <c r="D494" s="65"/>
      <c r="E494" s="129"/>
      <c r="F494" s="150"/>
      <c r="G494" s="98"/>
      <c r="H494" s="67"/>
      <c r="I494" s="82"/>
      <c r="J494" s="66"/>
      <c r="K494" s="66"/>
      <c r="L494" s="66"/>
      <c r="M494" s="66"/>
    </row>
    <row r="495" spans="1:13" ht="15.75" x14ac:dyDescent="0.25">
      <c r="A495" s="21"/>
      <c r="B495" s="21"/>
      <c r="D495" s="65"/>
      <c r="E495" s="129"/>
      <c r="F495" s="150"/>
      <c r="G495" s="98"/>
      <c r="H495" s="67"/>
      <c r="I495" s="82"/>
      <c r="J495" s="66"/>
      <c r="K495" s="66"/>
      <c r="L495" s="66"/>
      <c r="M495" s="66"/>
    </row>
    <row r="496" spans="1:13" ht="15.75" x14ac:dyDescent="0.25">
      <c r="A496" s="21"/>
      <c r="B496" s="21"/>
      <c r="D496" s="65"/>
      <c r="E496" s="129"/>
      <c r="F496" s="150"/>
      <c r="G496" s="98"/>
      <c r="H496" s="67"/>
      <c r="I496" s="82"/>
      <c r="J496" s="66"/>
      <c r="K496" s="66"/>
      <c r="L496" s="66"/>
      <c r="M496" s="66"/>
    </row>
    <row r="497" spans="1:13" ht="15.75" x14ac:dyDescent="0.25">
      <c r="A497" s="21"/>
      <c r="B497" s="21"/>
      <c r="D497" s="65"/>
      <c r="E497" s="129"/>
      <c r="F497" s="150"/>
      <c r="G497" s="98"/>
      <c r="H497" s="67"/>
      <c r="I497" s="82"/>
      <c r="J497" s="66"/>
      <c r="K497" s="66"/>
      <c r="L497" s="66"/>
      <c r="M497" s="66"/>
    </row>
    <row r="498" spans="1:13" ht="15.75" x14ac:dyDescent="0.25">
      <c r="A498" s="21"/>
      <c r="B498" s="21"/>
      <c r="D498" s="65"/>
      <c r="E498" s="129"/>
      <c r="F498" s="150"/>
      <c r="G498" s="98"/>
      <c r="H498" s="67"/>
      <c r="I498" s="82"/>
      <c r="J498" s="66"/>
      <c r="K498" s="66"/>
      <c r="L498" s="66"/>
      <c r="M498" s="66"/>
    </row>
    <row r="499" spans="1:13" ht="15.75" x14ac:dyDescent="0.25">
      <c r="A499" s="21"/>
      <c r="B499" s="21"/>
      <c r="D499" s="65"/>
      <c r="E499" s="129"/>
      <c r="F499" s="150"/>
      <c r="G499" s="98"/>
      <c r="H499" s="67"/>
      <c r="I499" s="82"/>
      <c r="J499" s="66"/>
      <c r="K499" s="66"/>
      <c r="L499" s="66"/>
      <c r="M499" s="66"/>
    </row>
    <row r="500" spans="1:13" ht="15.75" x14ac:dyDescent="0.25">
      <c r="A500" s="21"/>
      <c r="B500" s="21"/>
      <c r="D500" s="65"/>
      <c r="E500" s="129"/>
      <c r="F500" s="150"/>
      <c r="G500" s="98"/>
      <c r="H500" s="67"/>
      <c r="I500" s="82"/>
      <c r="J500" s="66"/>
      <c r="K500" s="66"/>
      <c r="L500" s="66"/>
      <c r="M500" s="66"/>
    </row>
    <row r="501" spans="1:13" ht="15.75" x14ac:dyDescent="0.25">
      <c r="A501" s="21"/>
      <c r="B501" s="21"/>
      <c r="D501" s="65"/>
      <c r="E501" s="129"/>
      <c r="F501" s="150"/>
      <c r="G501" s="98"/>
      <c r="H501" s="67"/>
      <c r="I501" s="82"/>
      <c r="J501" s="66"/>
      <c r="K501" s="66"/>
      <c r="L501" s="66"/>
      <c r="M501" s="66"/>
    </row>
    <row r="502" spans="1:13" ht="15.75" x14ac:dyDescent="0.25">
      <c r="A502" s="21"/>
      <c r="B502" s="21"/>
      <c r="D502" s="65"/>
      <c r="E502" s="129"/>
      <c r="F502" s="150"/>
      <c r="G502" s="98"/>
      <c r="H502" s="67"/>
      <c r="I502" s="82"/>
      <c r="J502" s="66"/>
      <c r="K502" s="66"/>
      <c r="L502" s="66"/>
      <c r="M502" s="66"/>
    </row>
    <row r="503" spans="1:13" ht="15.75" x14ac:dyDescent="0.25">
      <c r="A503" s="21"/>
      <c r="B503" s="21"/>
      <c r="D503" s="65"/>
      <c r="E503" s="129"/>
      <c r="F503" s="150"/>
      <c r="G503" s="98"/>
      <c r="H503" s="67"/>
      <c r="I503" s="82"/>
      <c r="J503" s="66"/>
      <c r="K503" s="66"/>
      <c r="L503" s="66"/>
      <c r="M503" s="66"/>
    </row>
    <row r="504" spans="1:13" ht="15.75" x14ac:dyDescent="0.25">
      <c r="A504" s="21"/>
      <c r="B504" s="21"/>
      <c r="D504" s="65"/>
      <c r="E504" s="129"/>
      <c r="F504" s="150"/>
      <c r="G504" s="98"/>
      <c r="H504" s="67"/>
      <c r="I504" s="82"/>
      <c r="J504" s="66"/>
      <c r="K504" s="66"/>
      <c r="L504" s="66"/>
      <c r="M504" s="66"/>
    </row>
    <row r="505" spans="1:13" ht="15.75" x14ac:dyDescent="0.25">
      <c r="A505" s="21"/>
      <c r="B505" s="21"/>
      <c r="D505" s="65"/>
      <c r="E505" s="129"/>
      <c r="F505" s="150"/>
      <c r="G505" s="98"/>
      <c r="H505" s="67"/>
      <c r="I505" s="82"/>
      <c r="J505" s="66"/>
      <c r="K505" s="66"/>
      <c r="L505" s="66"/>
      <c r="M505" s="66"/>
    </row>
    <row r="506" spans="1:13" ht="15.75" x14ac:dyDescent="0.25">
      <c r="A506" s="21"/>
      <c r="B506" s="21"/>
      <c r="D506" s="65"/>
      <c r="E506" s="129"/>
      <c r="F506" s="150"/>
      <c r="G506" s="98"/>
      <c r="H506" s="67"/>
      <c r="I506" s="82"/>
      <c r="J506" s="66"/>
      <c r="K506" s="66"/>
      <c r="L506" s="66"/>
      <c r="M506" s="66"/>
    </row>
    <row r="507" spans="1:13" ht="15.75" x14ac:dyDescent="0.25">
      <c r="A507" s="21"/>
      <c r="B507" s="21"/>
      <c r="D507" s="65"/>
      <c r="E507" s="129"/>
      <c r="F507" s="150"/>
      <c r="G507" s="98"/>
      <c r="H507" s="67"/>
      <c r="I507" s="82"/>
      <c r="J507" s="66"/>
      <c r="K507" s="66"/>
      <c r="L507" s="66"/>
      <c r="M507" s="66"/>
    </row>
    <row r="508" spans="1:13" ht="15.75" x14ac:dyDescent="0.25">
      <c r="A508" s="21"/>
      <c r="B508" s="21"/>
      <c r="D508" s="65"/>
      <c r="E508" s="129"/>
      <c r="F508" s="150"/>
      <c r="G508" s="98"/>
      <c r="H508" s="67"/>
      <c r="I508" s="82"/>
      <c r="J508" s="66"/>
      <c r="K508" s="66"/>
      <c r="L508" s="66"/>
      <c r="M508" s="66"/>
    </row>
    <row r="509" spans="1:13" ht="15.75" x14ac:dyDescent="0.25">
      <c r="A509" s="21"/>
      <c r="B509" s="21"/>
      <c r="D509" s="65"/>
      <c r="E509" s="129"/>
      <c r="F509" s="150"/>
      <c r="G509" s="98"/>
      <c r="H509" s="67"/>
      <c r="I509" s="82"/>
      <c r="J509" s="66"/>
      <c r="K509" s="66"/>
      <c r="L509" s="66"/>
      <c r="M509" s="66"/>
    </row>
    <row r="510" spans="1:13" ht="15.75" x14ac:dyDescent="0.25">
      <c r="A510" s="21"/>
      <c r="B510" s="21"/>
      <c r="D510" s="65"/>
      <c r="E510" s="129"/>
      <c r="F510" s="150"/>
      <c r="G510" s="98"/>
      <c r="H510" s="67"/>
      <c r="I510" s="82"/>
      <c r="J510" s="66"/>
      <c r="K510" s="66"/>
      <c r="L510" s="66"/>
      <c r="M510" s="66"/>
    </row>
    <row r="511" spans="1:13" ht="15.75" x14ac:dyDescent="0.25">
      <c r="A511" s="21"/>
      <c r="B511" s="21"/>
      <c r="D511" s="65"/>
      <c r="E511" s="129"/>
      <c r="F511" s="150"/>
      <c r="G511" s="98"/>
      <c r="H511" s="67"/>
      <c r="I511" s="82"/>
      <c r="J511" s="66"/>
      <c r="K511" s="66"/>
      <c r="L511" s="66"/>
      <c r="M511" s="66"/>
    </row>
    <row r="512" spans="1:13" ht="15.75" x14ac:dyDescent="0.25">
      <c r="A512" s="21"/>
      <c r="B512" s="21"/>
      <c r="D512" s="65"/>
      <c r="E512" s="129"/>
      <c r="F512" s="150"/>
      <c r="G512" s="98"/>
      <c r="H512" s="67"/>
      <c r="I512" s="82"/>
      <c r="J512" s="66"/>
      <c r="K512" s="66"/>
      <c r="L512" s="66"/>
      <c r="M512" s="66"/>
    </row>
    <row r="513" spans="1:13" ht="15.75" x14ac:dyDescent="0.25">
      <c r="A513" s="21"/>
      <c r="B513" s="21"/>
      <c r="D513" s="65"/>
      <c r="E513" s="129"/>
      <c r="F513" s="150"/>
      <c r="G513" s="98"/>
      <c r="H513" s="67"/>
      <c r="I513" s="82"/>
      <c r="J513" s="66"/>
      <c r="K513" s="66"/>
      <c r="L513" s="66"/>
      <c r="M513" s="66"/>
    </row>
    <row r="514" spans="1:13" ht="15.75" x14ac:dyDescent="0.25">
      <c r="A514" s="21"/>
      <c r="B514" s="21"/>
      <c r="D514" s="65"/>
      <c r="E514" s="129"/>
      <c r="F514" s="150"/>
      <c r="G514" s="98"/>
      <c r="H514" s="67"/>
      <c r="I514" s="82"/>
      <c r="J514" s="66"/>
      <c r="K514" s="66"/>
      <c r="L514" s="66"/>
      <c r="M514" s="66"/>
    </row>
    <row r="515" spans="1:13" ht="15.75" x14ac:dyDescent="0.25">
      <c r="A515" s="21"/>
      <c r="B515" s="21"/>
      <c r="D515" s="65"/>
      <c r="E515" s="129"/>
      <c r="F515" s="150"/>
      <c r="G515" s="98"/>
      <c r="H515" s="67"/>
      <c r="I515" s="82"/>
      <c r="J515" s="66"/>
      <c r="K515" s="66"/>
      <c r="L515" s="66"/>
      <c r="M515" s="66"/>
    </row>
    <row r="516" spans="1:13" ht="15.75" x14ac:dyDescent="0.25">
      <c r="A516" s="21"/>
      <c r="B516" s="21"/>
      <c r="D516" s="65"/>
      <c r="E516" s="129"/>
      <c r="F516" s="150"/>
      <c r="G516" s="98"/>
      <c r="H516" s="67"/>
      <c r="I516" s="82"/>
      <c r="J516" s="66"/>
      <c r="K516" s="66"/>
      <c r="L516" s="66"/>
      <c r="M516" s="66"/>
    </row>
    <row r="517" spans="1:13" ht="15.75" x14ac:dyDescent="0.25">
      <c r="A517" s="21"/>
      <c r="B517" s="21"/>
      <c r="D517" s="65"/>
      <c r="E517" s="129"/>
      <c r="F517" s="150"/>
      <c r="G517" s="98"/>
      <c r="H517" s="67"/>
      <c r="I517" s="82"/>
      <c r="J517" s="66"/>
      <c r="K517" s="66"/>
      <c r="L517" s="66"/>
      <c r="M517" s="66"/>
    </row>
    <row r="518" spans="1:13" ht="15.75" x14ac:dyDescent="0.25">
      <c r="A518" s="21"/>
      <c r="B518" s="21"/>
      <c r="D518" s="65"/>
      <c r="E518" s="129"/>
      <c r="F518" s="150"/>
      <c r="G518" s="98"/>
      <c r="H518" s="67"/>
      <c r="I518" s="82"/>
      <c r="J518" s="66"/>
      <c r="K518" s="66"/>
      <c r="L518" s="66"/>
      <c r="M518" s="66"/>
    </row>
    <row r="519" spans="1:13" ht="15.75" x14ac:dyDescent="0.25">
      <c r="A519" s="21"/>
      <c r="B519" s="21"/>
      <c r="D519" s="65"/>
      <c r="E519" s="129"/>
      <c r="F519" s="150"/>
      <c r="G519" s="98"/>
      <c r="H519" s="67"/>
      <c r="I519" s="82"/>
      <c r="J519" s="66"/>
      <c r="K519" s="66"/>
      <c r="L519" s="66"/>
      <c r="M519" s="66"/>
    </row>
    <row r="520" spans="1:13" ht="15.75" x14ac:dyDescent="0.25">
      <c r="A520" s="21"/>
      <c r="B520" s="21"/>
      <c r="D520" s="65"/>
      <c r="E520" s="129"/>
      <c r="F520" s="150"/>
      <c r="G520" s="98"/>
      <c r="H520" s="67"/>
      <c r="I520" s="82"/>
      <c r="J520" s="66"/>
      <c r="K520" s="66"/>
      <c r="L520" s="66"/>
      <c r="M520" s="66"/>
    </row>
    <row r="521" spans="1:13" ht="15.75" x14ac:dyDescent="0.25">
      <c r="A521" s="21"/>
      <c r="B521" s="21"/>
      <c r="D521" s="65"/>
      <c r="E521" s="129"/>
      <c r="F521" s="150"/>
      <c r="G521" s="98"/>
      <c r="H521" s="67"/>
      <c r="I521" s="82"/>
      <c r="J521" s="66"/>
      <c r="K521" s="66"/>
      <c r="L521" s="66"/>
      <c r="M521" s="66"/>
    </row>
    <row r="522" spans="1:13" ht="15.75" x14ac:dyDescent="0.25">
      <c r="A522" s="21"/>
      <c r="B522" s="21"/>
      <c r="D522" s="65"/>
      <c r="E522" s="129"/>
      <c r="F522" s="150"/>
      <c r="G522" s="98"/>
      <c r="H522" s="67"/>
      <c r="I522" s="82"/>
      <c r="J522" s="66"/>
      <c r="K522" s="66"/>
      <c r="L522" s="66"/>
      <c r="M522" s="66"/>
    </row>
    <row r="523" spans="1:13" ht="15.75" x14ac:dyDescent="0.25">
      <c r="A523" s="21"/>
      <c r="B523" s="21"/>
      <c r="D523" s="65"/>
      <c r="E523" s="129"/>
      <c r="F523" s="150"/>
      <c r="G523" s="98"/>
      <c r="H523" s="67"/>
      <c r="I523" s="82"/>
      <c r="J523" s="66"/>
      <c r="K523" s="66"/>
      <c r="L523" s="66"/>
      <c r="M523" s="66"/>
    </row>
    <row r="524" spans="1:13" ht="15.75" x14ac:dyDescent="0.25">
      <c r="A524" s="21"/>
      <c r="B524" s="21"/>
      <c r="D524" s="65"/>
      <c r="E524" s="129"/>
      <c r="F524" s="150"/>
      <c r="G524" s="98"/>
      <c r="H524" s="67"/>
      <c r="I524" s="82"/>
      <c r="J524" s="66"/>
      <c r="K524" s="66"/>
      <c r="L524" s="66"/>
      <c r="M524" s="66"/>
    </row>
    <row r="525" spans="1:13" ht="15.75" x14ac:dyDescent="0.25">
      <c r="A525" s="21"/>
      <c r="B525" s="21"/>
      <c r="D525" s="65"/>
      <c r="E525" s="129"/>
      <c r="F525" s="150"/>
      <c r="G525" s="98"/>
      <c r="H525" s="67"/>
      <c r="I525" s="82"/>
      <c r="J525" s="66"/>
      <c r="K525" s="66"/>
      <c r="L525" s="66"/>
      <c r="M525" s="66"/>
    </row>
    <row r="526" spans="1:13" ht="15.75" x14ac:dyDescent="0.25">
      <c r="A526" s="21"/>
      <c r="B526" s="21"/>
      <c r="D526" s="65"/>
      <c r="E526" s="129"/>
      <c r="F526" s="150"/>
      <c r="G526" s="98"/>
      <c r="H526" s="67"/>
      <c r="I526" s="82"/>
      <c r="J526" s="66"/>
      <c r="K526" s="66"/>
      <c r="L526" s="66"/>
      <c r="M526" s="66"/>
    </row>
    <row r="527" spans="1:13" ht="15.75" x14ac:dyDescent="0.25">
      <c r="A527" s="21"/>
      <c r="B527" s="21"/>
      <c r="D527" s="65"/>
      <c r="E527" s="129"/>
      <c r="F527" s="150"/>
      <c r="G527" s="98"/>
      <c r="H527" s="67"/>
      <c r="I527" s="82"/>
      <c r="J527" s="66"/>
      <c r="K527" s="66"/>
      <c r="L527" s="66"/>
      <c r="M527" s="66"/>
    </row>
    <row r="528" spans="1:13" ht="15.75" x14ac:dyDescent="0.25">
      <c r="A528" s="21"/>
      <c r="B528" s="21"/>
      <c r="D528" s="65"/>
      <c r="E528" s="129"/>
      <c r="F528" s="150"/>
      <c r="G528" s="98"/>
      <c r="H528" s="67"/>
      <c r="I528" s="82"/>
      <c r="J528" s="66"/>
      <c r="K528" s="66"/>
      <c r="L528" s="66"/>
      <c r="M528" s="66"/>
    </row>
    <row r="529" spans="1:13" ht="15.75" x14ac:dyDescent="0.25">
      <c r="A529" s="21"/>
      <c r="B529" s="21"/>
      <c r="D529" s="65"/>
      <c r="E529" s="129"/>
      <c r="F529" s="150"/>
      <c r="G529" s="98"/>
      <c r="H529" s="67"/>
      <c r="I529" s="82"/>
      <c r="J529" s="66"/>
      <c r="K529" s="66"/>
      <c r="L529" s="66"/>
      <c r="M529" s="66"/>
    </row>
    <row r="530" spans="1:13" ht="15.75" x14ac:dyDescent="0.25">
      <c r="A530" s="21"/>
      <c r="B530" s="21"/>
      <c r="D530" s="65"/>
      <c r="E530" s="129"/>
      <c r="F530" s="150"/>
      <c r="G530" s="98"/>
      <c r="H530" s="67"/>
      <c r="I530" s="82"/>
      <c r="J530" s="66"/>
      <c r="K530" s="66"/>
      <c r="L530" s="66"/>
      <c r="M530" s="66"/>
    </row>
    <row r="531" spans="1:13" ht="15.75" x14ac:dyDescent="0.25">
      <c r="A531" s="21"/>
      <c r="B531" s="21"/>
      <c r="D531" s="65"/>
      <c r="E531" s="129"/>
      <c r="F531" s="150"/>
      <c r="G531" s="98"/>
      <c r="H531" s="67"/>
      <c r="I531" s="82"/>
      <c r="J531" s="66"/>
      <c r="K531" s="66"/>
      <c r="L531" s="66"/>
      <c r="M531" s="66"/>
    </row>
    <row r="532" spans="1:13" ht="15.75" x14ac:dyDescent="0.25">
      <c r="A532" s="21"/>
      <c r="B532" s="21"/>
      <c r="D532" s="65"/>
      <c r="E532" s="129"/>
      <c r="F532" s="150"/>
      <c r="G532" s="98"/>
      <c r="H532" s="67"/>
      <c r="I532" s="82"/>
      <c r="J532" s="66"/>
      <c r="K532" s="66"/>
      <c r="L532" s="66"/>
      <c r="M532" s="66"/>
    </row>
    <row r="533" spans="1:13" ht="15.75" x14ac:dyDescent="0.25">
      <c r="A533" s="21"/>
      <c r="B533" s="21"/>
      <c r="D533" s="65"/>
      <c r="E533" s="129"/>
      <c r="F533" s="150"/>
      <c r="G533" s="98"/>
      <c r="H533" s="67"/>
      <c r="I533" s="82"/>
      <c r="J533" s="66"/>
      <c r="K533" s="66"/>
      <c r="L533" s="66"/>
      <c r="M533" s="66"/>
    </row>
    <row r="534" spans="1:13" ht="15.75" x14ac:dyDescent="0.25">
      <c r="A534" s="21"/>
      <c r="B534" s="21"/>
      <c r="D534" s="65"/>
      <c r="E534" s="129"/>
      <c r="F534" s="150"/>
      <c r="G534" s="98"/>
      <c r="H534" s="67"/>
      <c r="I534" s="82"/>
      <c r="J534" s="66"/>
      <c r="K534" s="66"/>
      <c r="L534" s="66"/>
      <c r="M534" s="66"/>
    </row>
    <row r="535" spans="1:13" ht="15.75" x14ac:dyDescent="0.25">
      <c r="A535" s="21"/>
      <c r="B535" s="21"/>
      <c r="D535" s="65"/>
      <c r="E535" s="129"/>
      <c r="F535" s="150"/>
      <c r="G535" s="98"/>
      <c r="H535" s="67"/>
      <c r="I535" s="82"/>
      <c r="J535" s="66"/>
      <c r="K535" s="66"/>
      <c r="L535" s="66"/>
      <c r="M535" s="66"/>
    </row>
    <row r="536" spans="1:13" ht="15.75" x14ac:dyDescent="0.25">
      <c r="A536" s="21"/>
      <c r="B536" s="21"/>
      <c r="D536" s="65"/>
      <c r="E536" s="129"/>
      <c r="F536" s="150"/>
      <c r="G536" s="98"/>
      <c r="H536" s="67"/>
      <c r="I536" s="82"/>
      <c r="J536" s="66"/>
      <c r="K536" s="66"/>
      <c r="L536" s="66"/>
      <c r="M536" s="66"/>
    </row>
    <row r="537" spans="1:13" ht="15.75" x14ac:dyDescent="0.25">
      <c r="A537" s="21"/>
      <c r="B537" s="21"/>
      <c r="D537" s="65"/>
      <c r="E537" s="129"/>
      <c r="F537" s="150"/>
      <c r="G537" s="98"/>
      <c r="H537" s="67"/>
      <c r="I537" s="82"/>
      <c r="J537" s="66"/>
      <c r="K537" s="66"/>
      <c r="L537" s="66"/>
      <c r="M537" s="66"/>
    </row>
    <row r="538" spans="1:13" ht="15.75" x14ac:dyDescent="0.25">
      <c r="A538" s="21"/>
      <c r="B538" s="21"/>
      <c r="D538" s="65"/>
      <c r="E538" s="129"/>
      <c r="F538" s="150"/>
      <c r="G538" s="98"/>
      <c r="H538" s="67"/>
      <c r="I538" s="82"/>
      <c r="J538" s="66"/>
      <c r="K538" s="66"/>
      <c r="L538" s="66"/>
      <c r="M538" s="66"/>
    </row>
    <row r="539" spans="1:13" ht="15.75" x14ac:dyDescent="0.25">
      <c r="A539" s="21"/>
      <c r="B539" s="21"/>
      <c r="D539" s="65"/>
      <c r="E539" s="129"/>
      <c r="F539" s="150"/>
      <c r="G539" s="98"/>
      <c r="H539" s="67"/>
      <c r="I539" s="82"/>
      <c r="J539" s="66"/>
      <c r="K539" s="66"/>
      <c r="L539" s="66"/>
      <c r="M539" s="66"/>
    </row>
    <row r="540" spans="1:13" ht="15.75" x14ac:dyDescent="0.25">
      <c r="A540" s="21"/>
      <c r="B540" s="21"/>
      <c r="D540" s="65"/>
      <c r="E540" s="129"/>
      <c r="F540" s="150"/>
      <c r="G540" s="98"/>
      <c r="H540" s="67"/>
      <c r="I540" s="82"/>
      <c r="J540" s="66"/>
      <c r="K540" s="66"/>
      <c r="L540" s="66"/>
      <c r="M540" s="66"/>
    </row>
    <row r="541" spans="1:13" ht="15.75" x14ac:dyDescent="0.25">
      <c r="A541" s="21"/>
      <c r="B541" s="21"/>
      <c r="D541" s="65"/>
      <c r="E541" s="129"/>
      <c r="F541" s="150"/>
      <c r="G541" s="98"/>
      <c r="H541" s="67"/>
      <c r="I541" s="82"/>
      <c r="J541" s="66"/>
      <c r="K541" s="66"/>
      <c r="L541" s="66"/>
      <c r="M541" s="66"/>
    </row>
    <row r="542" spans="1:13" ht="15.75" x14ac:dyDescent="0.25">
      <c r="A542" s="21"/>
      <c r="B542" s="21"/>
      <c r="D542" s="65"/>
      <c r="E542" s="129"/>
      <c r="F542" s="150"/>
      <c r="G542" s="98"/>
      <c r="H542" s="67"/>
      <c r="I542" s="82"/>
      <c r="J542" s="66"/>
      <c r="K542" s="66"/>
      <c r="L542" s="66"/>
      <c r="M542" s="66"/>
    </row>
    <row r="543" spans="1:13" ht="15.75" x14ac:dyDescent="0.25">
      <c r="A543" s="21"/>
      <c r="B543" s="21"/>
      <c r="D543" s="65"/>
      <c r="E543" s="129"/>
      <c r="F543" s="150"/>
      <c r="G543" s="98"/>
      <c r="H543" s="67"/>
      <c r="I543" s="82"/>
      <c r="J543" s="66"/>
      <c r="K543" s="66"/>
      <c r="L543" s="66"/>
      <c r="M543" s="66"/>
    </row>
    <row r="544" spans="1:13" ht="15.75" x14ac:dyDescent="0.25">
      <c r="A544" s="21"/>
      <c r="B544" s="21"/>
      <c r="D544" s="65"/>
      <c r="E544" s="129"/>
      <c r="F544" s="150"/>
      <c r="G544" s="98"/>
      <c r="H544" s="67"/>
      <c r="I544" s="82"/>
      <c r="J544" s="66"/>
      <c r="K544" s="66"/>
      <c r="L544" s="66"/>
      <c r="M544" s="66"/>
    </row>
    <row r="545" spans="1:13" ht="15.75" x14ac:dyDescent="0.25">
      <c r="A545" s="21"/>
      <c r="B545" s="21"/>
      <c r="D545" s="65"/>
      <c r="E545" s="129"/>
      <c r="F545" s="150"/>
      <c r="G545" s="98"/>
      <c r="H545" s="67"/>
      <c r="I545" s="82"/>
      <c r="J545" s="66"/>
      <c r="K545" s="66"/>
      <c r="L545" s="66"/>
      <c r="M545" s="66"/>
    </row>
    <row r="546" spans="1:13" ht="15.75" x14ac:dyDescent="0.25">
      <c r="A546" s="21"/>
      <c r="B546" s="21"/>
      <c r="D546" s="65"/>
      <c r="E546" s="129"/>
      <c r="F546" s="150"/>
      <c r="G546" s="98"/>
      <c r="H546" s="67"/>
      <c r="I546" s="82"/>
      <c r="J546" s="66"/>
      <c r="K546" s="66"/>
      <c r="L546" s="66"/>
      <c r="M546" s="66"/>
    </row>
    <row r="547" spans="1:13" ht="15.75" x14ac:dyDescent="0.25">
      <c r="A547" s="21"/>
      <c r="B547" s="21"/>
      <c r="D547" s="65"/>
      <c r="E547" s="129"/>
      <c r="F547" s="150"/>
      <c r="G547" s="98"/>
      <c r="H547" s="67"/>
      <c r="I547" s="82"/>
      <c r="J547" s="66"/>
      <c r="K547" s="66"/>
      <c r="L547" s="66"/>
      <c r="M547" s="66"/>
    </row>
    <row r="548" spans="1:13" ht="15.75" x14ac:dyDescent="0.25">
      <c r="A548" s="21"/>
      <c r="B548" s="21"/>
      <c r="D548" s="65"/>
      <c r="E548" s="129"/>
      <c r="F548" s="150"/>
      <c r="G548" s="98"/>
      <c r="H548" s="67"/>
      <c r="I548" s="82"/>
      <c r="J548" s="66"/>
      <c r="K548" s="66"/>
      <c r="L548" s="66"/>
      <c r="M548" s="66"/>
    </row>
    <row r="549" spans="1:13" ht="15.75" x14ac:dyDescent="0.25">
      <c r="A549" s="21"/>
      <c r="B549" s="21"/>
      <c r="D549" s="65"/>
      <c r="E549" s="129"/>
      <c r="F549" s="150"/>
      <c r="G549" s="98"/>
      <c r="H549" s="67"/>
      <c r="I549" s="82"/>
      <c r="J549" s="66"/>
      <c r="K549" s="66"/>
      <c r="L549" s="66"/>
      <c r="M549" s="66"/>
    </row>
    <row r="550" spans="1:13" ht="15.75" x14ac:dyDescent="0.25">
      <c r="A550" s="21"/>
      <c r="B550" s="21"/>
      <c r="D550" s="65"/>
      <c r="E550" s="129"/>
      <c r="F550" s="150"/>
      <c r="G550" s="98"/>
      <c r="H550" s="67"/>
      <c r="I550" s="82"/>
      <c r="J550" s="66"/>
      <c r="K550" s="66"/>
      <c r="L550" s="66"/>
      <c r="M550" s="66"/>
    </row>
    <row r="551" spans="1:13" ht="15.75" x14ac:dyDescent="0.25">
      <c r="A551" s="21"/>
      <c r="B551" s="21"/>
      <c r="D551" s="65"/>
      <c r="E551" s="129"/>
      <c r="F551" s="150"/>
      <c r="G551" s="98"/>
      <c r="H551" s="67"/>
      <c r="I551" s="82"/>
      <c r="J551" s="66"/>
      <c r="K551" s="66"/>
      <c r="L551" s="66"/>
      <c r="M551" s="66"/>
    </row>
    <row r="552" spans="1:13" ht="15.75" x14ac:dyDescent="0.25">
      <c r="A552" s="21"/>
      <c r="B552" s="21"/>
      <c r="D552" s="65"/>
      <c r="E552" s="129"/>
      <c r="F552" s="150"/>
      <c r="G552" s="98"/>
      <c r="H552" s="67"/>
      <c r="I552" s="82"/>
      <c r="J552" s="66"/>
      <c r="K552" s="66"/>
      <c r="L552" s="66"/>
      <c r="M552" s="66"/>
    </row>
    <row r="553" spans="1:13" ht="15.75" x14ac:dyDescent="0.25">
      <c r="A553" s="21"/>
      <c r="B553" s="21"/>
      <c r="D553" s="65"/>
      <c r="E553" s="129"/>
      <c r="F553" s="150"/>
      <c r="G553" s="98"/>
      <c r="H553" s="67"/>
      <c r="I553" s="82"/>
      <c r="J553" s="66"/>
      <c r="K553" s="66"/>
      <c r="L553" s="66"/>
      <c r="M553" s="66"/>
    </row>
    <row r="554" spans="1:13" ht="15.75" x14ac:dyDescent="0.25">
      <c r="A554" s="21"/>
      <c r="B554" s="21"/>
      <c r="D554" s="65"/>
      <c r="E554" s="129"/>
      <c r="F554" s="150"/>
      <c r="G554" s="98"/>
      <c r="H554" s="67"/>
      <c r="I554" s="82"/>
      <c r="J554" s="66"/>
      <c r="K554" s="66"/>
      <c r="L554" s="66"/>
      <c r="M554" s="66"/>
    </row>
    <row r="555" spans="1:13" ht="15.75" x14ac:dyDescent="0.25">
      <c r="A555" s="21"/>
      <c r="B555" s="21"/>
      <c r="D555" s="65"/>
      <c r="E555" s="129"/>
      <c r="F555" s="150"/>
      <c r="G555" s="98"/>
      <c r="H555" s="67"/>
      <c r="I555" s="82"/>
      <c r="J555" s="66"/>
      <c r="K555" s="66"/>
      <c r="L555" s="66"/>
      <c r="M555" s="66"/>
    </row>
    <row r="556" spans="1:13" ht="15.75" x14ac:dyDescent="0.25">
      <c r="A556" s="21"/>
      <c r="B556" s="21"/>
      <c r="D556" s="65"/>
      <c r="E556" s="129"/>
      <c r="F556" s="150"/>
      <c r="G556" s="98"/>
      <c r="H556" s="67"/>
      <c r="I556" s="82"/>
      <c r="J556" s="66"/>
      <c r="K556" s="66"/>
      <c r="L556" s="66"/>
      <c r="M556" s="66"/>
    </row>
    <row r="557" spans="1:13" ht="15.75" x14ac:dyDescent="0.25">
      <c r="A557" s="21"/>
      <c r="B557" s="21"/>
      <c r="D557" s="65"/>
      <c r="E557" s="129"/>
      <c r="F557" s="150"/>
      <c r="G557" s="98"/>
      <c r="H557" s="67"/>
      <c r="I557" s="82"/>
      <c r="J557" s="66"/>
      <c r="K557" s="66"/>
      <c r="L557" s="66"/>
      <c r="M557" s="66"/>
    </row>
    <row r="558" spans="1:13" ht="15.75" x14ac:dyDescent="0.25">
      <c r="A558" s="21"/>
      <c r="B558" s="21"/>
      <c r="D558" s="65"/>
      <c r="E558" s="129"/>
      <c r="F558" s="150"/>
      <c r="G558" s="98"/>
      <c r="H558" s="67"/>
      <c r="I558" s="82"/>
      <c r="J558" s="66"/>
      <c r="K558" s="66"/>
      <c r="L558" s="66"/>
      <c r="M558" s="66"/>
    </row>
    <row r="559" spans="1:13" ht="15.75" x14ac:dyDescent="0.25">
      <c r="A559" s="21"/>
      <c r="B559" s="21"/>
      <c r="D559" s="65"/>
      <c r="E559" s="129"/>
      <c r="F559" s="150"/>
      <c r="G559" s="98"/>
      <c r="H559" s="67"/>
      <c r="I559" s="82"/>
      <c r="J559" s="66"/>
      <c r="K559" s="66"/>
      <c r="L559" s="66"/>
      <c r="M559" s="66"/>
    </row>
    <row r="560" spans="1:13" ht="15.75" x14ac:dyDescent="0.25">
      <c r="A560" s="21"/>
      <c r="B560" s="21"/>
      <c r="D560" s="65"/>
      <c r="E560" s="129"/>
      <c r="F560" s="150"/>
      <c r="G560" s="98"/>
      <c r="H560" s="67"/>
      <c r="I560" s="82"/>
      <c r="J560" s="66"/>
      <c r="K560" s="66"/>
      <c r="L560" s="66"/>
      <c r="M560" s="66"/>
    </row>
    <row r="561" spans="1:13" ht="15.75" x14ac:dyDescent="0.25">
      <c r="A561" s="21"/>
      <c r="B561" s="21"/>
      <c r="D561" s="65"/>
      <c r="E561" s="129"/>
      <c r="F561" s="150"/>
      <c r="G561" s="98"/>
      <c r="H561" s="67"/>
      <c r="I561" s="82"/>
      <c r="J561" s="66"/>
      <c r="K561" s="66"/>
      <c r="L561" s="66"/>
      <c r="M561" s="66"/>
    </row>
    <row r="562" spans="1:13" ht="15.75" x14ac:dyDescent="0.25">
      <c r="A562" s="21"/>
      <c r="B562" s="21"/>
      <c r="D562" s="65"/>
      <c r="E562" s="129"/>
      <c r="F562" s="150"/>
      <c r="G562" s="98"/>
      <c r="H562" s="67"/>
      <c r="I562" s="82"/>
      <c r="J562" s="66"/>
      <c r="K562" s="66"/>
      <c r="L562" s="66"/>
      <c r="M562" s="66"/>
    </row>
    <row r="563" spans="1:13" ht="15.75" x14ac:dyDescent="0.25">
      <c r="A563" s="21"/>
      <c r="B563" s="21"/>
      <c r="D563" s="65"/>
      <c r="E563" s="129"/>
      <c r="F563" s="150"/>
      <c r="G563" s="98"/>
      <c r="H563" s="67"/>
      <c r="I563" s="82"/>
      <c r="J563" s="66"/>
      <c r="K563" s="66"/>
      <c r="L563" s="66"/>
      <c r="M563" s="66"/>
    </row>
    <row r="564" spans="1:13" ht="15.75" x14ac:dyDescent="0.25">
      <c r="A564" s="21"/>
      <c r="B564" s="21"/>
      <c r="D564" s="65"/>
      <c r="E564" s="129"/>
      <c r="F564" s="150"/>
      <c r="G564" s="98"/>
      <c r="H564" s="67"/>
      <c r="I564" s="82"/>
      <c r="J564" s="66"/>
      <c r="K564" s="66"/>
      <c r="L564" s="66"/>
      <c r="M564" s="66"/>
    </row>
    <row r="565" spans="1:13" ht="15.75" x14ac:dyDescent="0.25">
      <c r="A565" s="21"/>
      <c r="B565" s="21"/>
      <c r="D565" s="65"/>
      <c r="E565" s="129"/>
      <c r="F565" s="150"/>
      <c r="G565" s="98"/>
      <c r="H565" s="67"/>
      <c r="I565" s="82"/>
      <c r="J565" s="66"/>
      <c r="K565" s="66"/>
      <c r="L565" s="66"/>
      <c r="M565" s="66"/>
    </row>
    <row r="566" spans="1:13" ht="15.75" x14ac:dyDescent="0.25">
      <c r="A566" s="21"/>
      <c r="B566" s="21"/>
      <c r="D566" s="65"/>
      <c r="E566" s="129"/>
      <c r="F566" s="150"/>
      <c r="G566" s="98"/>
      <c r="H566" s="67"/>
      <c r="I566" s="82"/>
      <c r="J566" s="66"/>
      <c r="K566" s="66"/>
      <c r="L566" s="66"/>
      <c r="M566" s="66"/>
    </row>
    <row r="567" spans="1:13" ht="15.75" x14ac:dyDescent="0.25">
      <c r="A567" s="21"/>
      <c r="B567" s="21"/>
      <c r="D567" s="65"/>
      <c r="E567" s="129"/>
      <c r="F567" s="150"/>
      <c r="G567" s="98"/>
      <c r="H567" s="67"/>
      <c r="I567" s="82"/>
      <c r="J567" s="66"/>
      <c r="K567" s="66"/>
      <c r="L567" s="66"/>
      <c r="M567" s="66"/>
    </row>
    <row r="568" spans="1:13" ht="15.75" x14ac:dyDescent="0.25">
      <c r="A568" s="21"/>
      <c r="B568" s="21"/>
      <c r="D568" s="65"/>
      <c r="E568" s="129"/>
      <c r="F568" s="150"/>
      <c r="G568" s="98"/>
      <c r="H568" s="67"/>
      <c r="I568" s="82"/>
      <c r="J568" s="66"/>
      <c r="K568" s="66"/>
      <c r="L568" s="66"/>
      <c r="M568" s="66"/>
    </row>
    <row r="569" spans="1:13" ht="15.75" x14ac:dyDescent="0.25">
      <c r="A569" s="21"/>
      <c r="B569" s="21"/>
      <c r="D569" s="65"/>
      <c r="E569" s="129"/>
      <c r="F569" s="150"/>
      <c r="G569" s="98"/>
      <c r="H569" s="67"/>
      <c r="I569" s="82"/>
      <c r="J569" s="66"/>
      <c r="K569" s="66"/>
      <c r="L569" s="66"/>
      <c r="M569" s="66"/>
    </row>
    <row r="570" spans="1:13" ht="15.75" x14ac:dyDescent="0.25">
      <c r="A570" s="21"/>
      <c r="B570" s="21"/>
      <c r="D570" s="65"/>
      <c r="E570" s="129"/>
      <c r="F570" s="150"/>
      <c r="G570" s="98"/>
      <c r="H570" s="67"/>
      <c r="I570" s="82"/>
      <c r="J570" s="66"/>
      <c r="K570" s="66"/>
      <c r="L570" s="66"/>
      <c r="M570" s="66"/>
    </row>
    <row r="571" spans="1:13" ht="15.75" x14ac:dyDescent="0.25">
      <c r="A571" s="21"/>
      <c r="B571" s="21"/>
      <c r="D571" s="65"/>
      <c r="E571" s="129"/>
      <c r="F571" s="150"/>
      <c r="G571" s="98"/>
      <c r="H571" s="67"/>
      <c r="I571" s="82"/>
      <c r="J571" s="66"/>
      <c r="K571" s="66"/>
      <c r="L571" s="66"/>
      <c r="M571" s="66"/>
    </row>
    <row r="572" spans="1:13" ht="15.75" x14ac:dyDescent="0.25">
      <c r="A572" s="21"/>
      <c r="B572" s="21"/>
      <c r="D572" s="65"/>
      <c r="E572" s="129"/>
      <c r="F572" s="150"/>
      <c r="G572" s="98"/>
      <c r="H572" s="67"/>
      <c r="I572" s="82"/>
      <c r="J572" s="66"/>
      <c r="K572" s="66"/>
      <c r="L572" s="66"/>
      <c r="M572" s="66"/>
    </row>
    <row r="573" spans="1:13" ht="15.75" x14ac:dyDescent="0.25">
      <c r="A573" s="21"/>
      <c r="B573" s="21"/>
      <c r="D573" s="65"/>
      <c r="E573" s="129"/>
      <c r="F573" s="150"/>
      <c r="G573" s="98"/>
      <c r="H573" s="67"/>
      <c r="I573" s="82"/>
      <c r="J573" s="66"/>
      <c r="K573" s="66"/>
      <c r="L573" s="66"/>
      <c r="M573" s="66"/>
    </row>
    <row r="574" spans="1:13" ht="15.75" x14ac:dyDescent="0.25">
      <c r="A574" s="21"/>
      <c r="B574" s="21"/>
      <c r="D574" s="65"/>
      <c r="E574" s="129"/>
      <c r="F574" s="150"/>
      <c r="G574" s="98"/>
      <c r="H574" s="67"/>
      <c r="I574" s="82"/>
      <c r="J574" s="66"/>
      <c r="K574" s="66"/>
      <c r="L574" s="66"/>
      <c r="M574" s="66"/>
    </row>
    <row r="575" spans="1:13" ht="15.75" x14ac:dyDescent="0.25">
      <c r="A575" s="21"/>
      <c r="B575" s="21"/>
      <c r="D575" s="65"/>
      <c r="E575" s="129"/>
      <c r="F575" s="150"/>
      <c r="G575" s="98"/>
      <c r="H575" s="67"/>
      <c r="I575" s="82"/>
      <c r="J575" s="66"/>
      <c r="K575" s="66"/>
      <c r="L575" s="66"/>
      <c r="M575" s="66"/>
    </row>
    <row r="576" spans="1:13" ht="15.75" x14ac:dyDescent="0.25">
      <c r="A576" s="21"/>
      <c r="B576" s="21"/>
      <c r="D576" s="65"/>
      <c r="E576" s="129"/>
      <c r="F576" s="150"/>
      <c r="G576" s="98"/>
      <c r="H576" s="67"/>
      <c r="I576" s="82"/>
      <c r="J576" s="66"/>
      <c r="K576" s="66"/>
      <c r="L576" s="66"/>
      <c r="M576" s="66"/>
    </row>
    <row r="577" spans="1:13" ht="15.75" x14ac:dyDescent="0.25">
      <c r="A577" s="21"/>
      <c r="B577" s="21"/>
      <c r="D577" s="65"/>
      <c r="E577" s="129"/>
      <c r="F577" s="150"/>
      <c r="G577" s="98"/>
      <c r="H577" s="67"/>
      <c r="I577" s="82"/>
      <c r="J577" s="66"/>
      <c r="K577" s="66"/>
      <c r="L577" s="66"/>
      <c r="M577" s="66"/>
    </row>
    <row r="578" spans="1:13" ht="15.75" x14ac:dyDescent="0.25">
      <c r="A578" s="21"/>
      <c r="B578" s="21"/>
      <c r="D578" s="65"/>
      <c r="E578" s="129"/>
      <c r="F578" s="150"/>
      <c r="G578" s="98"/>
      <c r="H578" s="67"/>
      <c r="I578" s="82"/>
      <c r="J578" s="66"/>
      <c r="K578" s="66"/>
      <c r="L578" s="66"/>
      <c r="M578" s="66"/>
    </row>
    <row r="579" spans="1:13" ht="15.75" x14ac:dyDescent="0.25">
      <c r="A579" s="21"/>
      <c r="B579" s="21"/>
      <c r="D579" s="65"/>
      <c r="E579" s="129"/>
      <c r="F579" s="150"/>
      <c r="G579" s="98"/>
      <c r="H579" s="67"/>
      <c r="I579" s="82"/>
      <c r="J579" s="66"/>
      <c r="K579" s="66"/>
      <c r="L579" s="66"/>
      <c r="M579" s="66"/>
    </row>
    <row r="580" spans="1:13" ht="15.75" x14ac:dyDescent="0.25">
      <c r="A580" s="21"/>
      <c r="B580" s="21"/>
      <c r="D580" s="65"/>
      <c r="E580" s="129"/>
      <c r="F580" s="150"/>
      <c r="G580" s="98"/>
      <c r="H580" s="67"/>
      <c r="I580" s="82"/>
      <c r="J580" s="66"/>
      <c r="K580" s="66"/>
      <c r="L580" s="66"/>
      <c r="M580" s="66"/>
    </row>
    <row r="581" spans="1:13" ht="15.75" x14ac:dyDescent="0.25">
      <c r="A581" s="21"/>
      <c r="B581" s="21"/>
      <c r="D581" s="65"/>
      <c r="E581" s="129"/>
      <c r="F581" s="150"/>
      <c r="G581" s="98"/>
      <c r="H581" s="67"/>
      <c r="I581" s="82"/>
      <c r="J581" s="66"/>
      <c r="K581" s="66"/>
      <c r="L581" s="66"/>
      <c r="M581" s="66"/>
    </row>
    <row r="582" spans="1:13" ht="15.75" x14ac:dyDescent="0.25">
      <c r="A582" s="21"/>
      <c r="B582" s="21"/>
      <c r="D582" s="65"/>
      <c r="E582" s="129"/>
      <c r="F582" s="150"/>
      <c r="G582" s="98"/>
      <c r="H582" s="67"/>
      <c r="I582" s="82"/>
      <c r="J582" s="66"/>
      <c r="K582" s="66"/>
      <c r="L582" s="66"/>
      <c r="M582" s="66"/>
    </row>
    <row r="583" spans="1:13" ht="15.75" x14ac:dyDescent="0.25">
      <c r="A583" s="21"/>
      <c r="B583" s="21"/>
      <c r="D583" s="65"/>
      <c r="E583" s="129"/>
      <c r="F583" s="150"/>
      <c r="G583" s="98"/>
      <c r="H583" s="67"/>
      <c r="I583" s="82"/>
      <c r="J583" s="66"/>
      <c r="K583" s="66"/>
      <c r="L583" s="66"/>
      <c r="M583" s="66"/>
    </row>
    <row r="584" spans="1:13" ht="15.75" x14ac:dyDescent="0.25">
      <c r="A584" s="21"/>
      <c r="B584" s="21"/>
      <c r="D584" s="65"/>
      <c r="E584" s="129"/>
      <c r="F584" s="150"/>
      <c r="G584" s="98"/>
      <c r="H584" s="67"/>
      <c r="I584" s="82"/>
      <c r="J584" s="66"/>
      <c r="K584" s="66"/>
      <c r="L584" s="66"/>
      <c r="M584" s="66"/>
    </row>
    <row r="585" spans="1:13" ht="15.75" x14ac:dyDescent="0.25">
      <c r="A585" s="21"/>
      <c r="B585" s="21"/>
      <c r="D585" s="65"/>
      <c r="E585" s="129"/>
      <c r="F585" s="150"/>
      <c r="G585" s="98"/>
      <c r="H585" s="67"/>
      <c r="I585" s="82"/>
      <c r="J585" s="66"/>
      <c r="K585" s="66"/>
      <c r="L585" s="66"/>
      <c r="M585" s="66"/>
    </row>
    <row r="586" spans="1:13" ht="15.75" x14ac:dyDescent="0.25">
      <c r="A586" s="21"/>
      <c r="B586" s="21"/>
      <c r="D586" s="65"/>
      <c r="E586" s="129"/>
      <c r="F586" s="150"/>
      <c r="G586" s="98"/>
      <c r="H586" s="67"/>
      <c r="I586" s="82"/>
      <c r="J586" s="66"/>
      <c r="K586" s="66"/>
      <c r="L586" s="66"/>
      <c r="M586" s="66"/>
    </row>
    <row r="587" spans="1:13" ht="15.75" x14ac:dyDescent="0.25">
      <c r="A587" s="21"/>
      <c r="B587" s="21"/>
      <c r="D587" s="65"/>
      <c r="E587" s="129"/>
      <c r="F587" s="150"/>
      <c r="G587" s="98"/>
      <c r="H587" s="67"/>
      <c r="I587" s="82"/>
      <c r="J587" s="66"/>
      <c r="K587" s="66"/>
      <c r="L587" s="66"/>
      <c r="M587" s="66"/>
    </row>
    <row r="588" spans="1:13" ht="15.75" x14ac:dyDescent="0.25">
      <c r="A588" s="21"/>
      <c r="B588" s="21"/>
      <c r="D588" s="65"/>
      <c r="E588" s="129"/>
      <c r="F588" s="150"/>
      <c r="G588" s="98"/>
      <c r="H588" s="67"/>
      <c r="I588" s="82"/>
      <c r="J588" s="66"/>
      <c r="K588" s="66"/>
      <c r="L588" s="66"/>
      <c r="M588" s="66"/>
    </row>
    <row r="589" spans="1:13" ht="15.75" x14ac:dyDescent="0.25">
      <c r="A589" s="21"/>
      <c r="B589" s="21"/>
      <c r="D589" s="65"/>
      <c r="E589" s="129"/>
      <c r="F589" s="150"/>
      <c r="G589" s="98"/>
      <c r="H589" s="67"/>
      <c r="I589" s="82"/>
      <c r="J589" s="66"/>
      <c r="K589" s="66"/>
      <c r="L589" s="66"/>
      <c r="M589" s="66"/>
    </row>
    <row r="590" spans="1:13" ht="15.75" x14ac:dyDescent="0.25">
      <c r="A590" s="21"/>
      <c r="B590" s="21"/>
      <c r="D590" s="65"/>
      <c r="E590" s="129"/>
      <c r="F590" s="150"/>
      <c r="G590" s="98"/>
      <c r="H590" s="67"/>
      <c r="I590" s="82"/>
      <c r="J590" s="66"/>
      <c r="K590" s="66"/>
      <c r="L590" s="66"/>
      <c r="M590" s="66"/>
    </row>
    <row r="591" spans="1:13" ht="15.75" x14ac:dyDescent="0.25">
      <c r="A591" s="21"/>
      <c r="B591" s="21"/>
      <c r="D591" s="65"/>
      <c r="E591" s="129"/>
      <c r="F591" s="150"/>
      <c r="G591" s="98"/>
      <c r="H591" s="67"/>
      <c r="I591" s="82"/>
      <c r="J591" s="66"/>
      <c r="K591" s="66"/>
      <c r="L591" s="66"/>
      <c r="M591" s="66"/>
    </row>
    <row r="592" spans="1:13" ht="15.75" x14ac:dyDescent="0.25">
      <c r="A592" s="21"/>
      <c r="B592" s="21"/>
      <c r="D592" s="65"/>
      <c r="E592" s="129"/>
      <c r="F592" s="150"/>
      <c r="G592" s="98"/>
      <c r="H592" s="67"/>
      <c r="I592" s="82"/>
      <c r="J592" s="66"/>
      <c r="K592" s="66"/>
      <c r="L592" s="66"/>
      <c r="M592" s="66"/>
    </row>
    <row r="593" spans="1:13" ht="15.75" x14ac:dyDescent="0.25">
      <c r="A593" s="21"/>
      <c r="B593" s="21"/>
      <c r="D593" s="65"/>
      <c r="E593" s="129"/>
      <c r="F593" s="150"/>
      <c r="G593" s="98"/>
      <c r="H593" s="67"/>
      <c r="I593" s="82"/>
      <c r="J593" s="66"/>
      <c r="K593" s="66"/>
      <c r="L593" s="66"/>
      <c r="M593" s="66"/>
    </row>
    <row r="594" spans="1:13" ht="15.75" x14ac:dyDescent="0.25">
      <c r="A594" s="21"/>
      <c r="B594" s="21"/>
      <c r="D594" s="65"/>
      <c r="E594" s="129"/>
      <c r="F594" s="150"/>
      <c r="G594" s="98"/>
      <c r="H594" s="67"/>
      <c r="I594" s="82"/>
      <c r="J594" s="66"/>
      <c r="K594" s="66"/>
      <c r="L594" s="66"/>
      <c r="M594" s="66"/>
    </row>
    <row r="595" spans="1:13" ht="15.75" x14ac:dyDescent="0.25">
      <c r="A595" s="21"/>
      <c r="B595" s="21"/>
      <c r="D595" s="65"/>
      <c r="E595" s="129"/>
      <c r="F595" s="150"/>
      <c r="G595" s="98"/>
      <c r="H595" s="67"/>
      <c r="I595" s="82"/>
      <c r="J595" s="66"/>
      <c r="K595" s="66"/>
      <c r="L595" s="66"/>
      <c r="M595" s="66"/>
    </row>
    <row r="596" spans="1:13" ht="15.75" x14ac:dyDescent="0.25">
      <c r="A596" s="21"/>
      <c r="B596" s="21"/>
      <c r="D596" s="65"/>
      <c r="E596" s="129"/>
      <c r="F596" s="150"/>
      <c r="G596" s="98"/>
      <c r="H596" s="67"/>
      <c r="I596" s="82"/>
      <c r="J596" s="66"/>
      <c r="K596" s="66"/>
      <c r="L596" s="66"/>
      <c r="M596" s="66"/>
    </row>
    <row r="597" spans="1:13" ht="15.75" x14ac:dyDescent="0.25">
      <c r="A597" s="21"/>
      <c r="B597" s="21"/>
      <c r="D597" s="65"/>
      <c r="E597" s="129"/>
      <c r="F597" s="150"/>
      <c r="G597" s="98"/>
      <c r="H597" s="67"/>
      <c r="I597" s="82"/>
      <c r="J597" s="66"/>
      <c r="K597" s="66"/>
      <c r="L597" s="66"/>
      <c r="M597" s="66"/>
    </row>
    <row r="598" spans="1:13" ht="15.75" x14ac:dyDescent="0.25">
      <c r="A598" s="21"/>
      <c r="B598" s="21"/>
      <c r="D598" s="65"/>
      <c r="E598" s="129"/>
      <c r="F598" s="150"/>
      <c r="G598" s="98"/>
      <c r="H598" s="67"/>
      <c r="I598" s="82"/>
      <c r="J598" s="66"/>
      <c r="K598" s="66"/>
      <c r="L598" s="66"/>
      <c r="M598" s="66"/>
    </row>
    <row r="599" spans="1:13" ht="15.75" x14ac:dyDescent="0.25">
      <c r="A599" s="21"/>
      <c r="B599" s="21"/>
      <c r="D599" s="65"/>
      <c r="E599" s="129"/>
      <c r="F599" s="150"/>
      <c r="G599" s="98"/>
      <c r="H599" s="67"/>
      <c r="I599" s="82"/>
      <c r="J599" s="66"/>
      <c r="K599" s="66"/>
      <c r="L599" s="66"/>
      <c r="M599" s="66"/>
    </row>
    <row r="600" spans="1:13" ht="15.75" x14ac:dyDescent="0.25">
      <c r="A600" s="21"/>
      <c r="B600" s="21"/>
      <c r="D600" s="65"/>
      <c r="E600" s="129"/>
      <c r="F600" s="150"/>
      <c r="G600" s="98"/>
      <c r="H600" s="67"/>
      <c r="I600" s="82"/>
      <c r="J600" s="66"/>
      <c r="K600" s="66"/>
      <c r="L600" s="66"/>
      <c r="M600" s="66"/>
    </row>
    <row r="601" spans="1:13" ht="15.75" x14ac:dyDescent="0.25">
      <c r="A601" s="21"/>
      <c r="B601" s="21"/>
      <c r="D601" s="65"/>
      <c r="E601" s="129"/>
      <c r="F601" s="150"/>
      <c r="G601" s="98"/>
      <c r="H601" s="67"/>
      <c r="I601" s="82"/>
      <c r="J601" s="66"/>
      <c r="K601" s="66"/>
      <c r="L601" s="66"/>
      <c r="M601" s="66"/>
    </row>
    <row r="602" spans="1:13" ht="15.75" x14ac:dyDescent="0.25">
      <c r="A602" s="21"/>
      <c r="B602" s="21"/>
      <c r="D602" s="65"/>
      <c r="E602" s="129"/>
      <c r="F602" s="150"/>
      <c r="G602" s="98"/>
      <c r="H602" s="67"/>
      <c r="I602" s="82"/>
      <c r="J602" s="66"/>
      <c r="K602" s="66"/>
      <c r="L602" s="66"/>
      <c r="M602" s="66"/>
    </row>
    <row r="603" spans="1:13" ht="15.75" x14ac:dyDescent="0.25">
      <c r="A603" s="21"/>
      <c r="B603" s="21"/>
      <c r="D603" s="65"/>
      <c r="E603" s="129"/>
      <c r="F603" s="150"/>
      <c r="G603" s="98"/>
      <c r="H603" s="67"/>
      <c r="I603" s="82"/>
      <c r="J603" s="66"/>
      <c r="K603" s="66"/>
      <c r="L603" s="66"/>
      <c r="M603" s="66"/>
    </row>
    <row r="604" spans="1:13" ht="15.75" x14ac:dyDescent="0.25">
      <c r="A604" s="21"/>
      <c r="B604" s="21"/>
      <c r="D604" s="65"/>
      <c r="E604" s="129"/>
      <c r="F604" s="150"/>
      <c r="G604" s="98"/>
      <c r="H604" s="67"/>
      <c r="I604" s="82"/>
      <c r="J604" s="66"/>
      <c r="K604" s="66"/>
      <c r="L604" s="66"/>
      <c r="M604" s="66"/>
    </row>
    <row r="605" spans="1:13" ht="15.75" x14ac:dyDescent="0.25">
      <c r="A605" s="21"/>
      <c r="B605" s="21"/>
      <c r="D605" s="65"/>
      <c r="E605" s="129"/>
      <c r="F605" s="150"/>
      <c r="G605" s="98"/>
      <c r="H605" s="67"/>
      <c r="I605" s="82"/>
      <c r="J605" s="66"/>
      <c r="K605" s="66"/>
      <c r="L605" s="66"/>
      <c r="M605" s="66"/>
    </row>
    <row r="606" spans="1:13" ht="15.75" x14ac:dyDescent="0.25">
      <c r="A606" s="21"/>
      <c r="B606" s="21"/>
      <c r="D606" s="65"/>
      <c r="E606" s="129"/>
      <c r="F606" s="150"/>
      <c r="G606" s="98"/>
      <c r="H606" s="67"/>
      <c r="I606" s="82"/>
      <c r="J606" s="66"/>
      <c r="K606" s="66"/>
      <c r="L606" s="66"/>
      <c r="M606" s="66"/>
    </row>
    <row r="607" spans="1:13" ht="15.75" x14ac:dyDescent="0.25">
      <c r="A607" s="21"/>
      <c r="B607" s="21"/>
      <c r="D607" s="65"/>
      <c r="E607" s="129"/>
      <c r="F607" s="150"/>
      <c r="G607" s="98"/>
      <c r="H607" s="67"/>
      <c r="I607" s="82"/>
      <c r="J607" s="66"/>
      <c r="K607" s="66"/>
      <c r="L607" s="66"/>
      <c r="M607" s="66"/>
    </row>
    <row r="608" spans="1:13" ht="15.75" x14ac:dyDescent="0.25">
      <c r="A608" s="21"/>
      <c r="B608" s="21"/>
      <c r="D608" s="65"/>
      <c r="E608" s="129"/>
      <c r="F608" s="150"/>
      <c r="G608" s="98"/>
      <c r="H608" s="67"/>
      <c r="I608" s="82"/>
      <c r="J608" s="66"/>
      <c r="K608" s="66"/>
      <c r="L608" s="66"/>
      <c r="M608" s="66"/>
    </row>
    <row r="609" spans="1:13" ht="15.75" x14ac:dyDescent="0.25">
      <c r="A609" s="21"/>
      <c r="B609" s="21"/>
      <c r="D609" s="65"/>
      <c r="E609" s="129"/>
      <c r="F609" s="150"/>
      <c r="G609" s="98"/>
      <c r="H609" s="67"/>
      <c r="I609" s="82"/>
      <c r="J609" s="66"/>
      <c r="K609" s="66"/>
      <c r="L609" s="66"/>
      <c r="M609" s="66"/>
    </row>
    <row r="610" spans="1:13" ht="15.75" x14ac:dyDescent="0.25">
      <c r="A610" s="21"/>
      <c r="B610" s="21"/>
      <c r="D610" s="65"/>
      <c r="E610" s="129"/>
      <c r="F610" s="150"/>
      <c r="G610" s="98"/>
      <c r="H610" s="67"/>
      <c r="I610" s="82"/>
      <c r="J610" s="66"/>
      <c r="K610" s="66"/>
      <c r="L610" s="66"/>
      <c r="M610" s="66"/>
    </row>
    <row r="611" spans="1:13" ht="15.75" x14ac:dyDescent="0.25">
      <c r="A611" s="21"/>
      <c r="B611" s="21"/>
      <c r="D611" s="65"/>
      <c r="E611" s="129"/>
      <c r="F611" s="150"/>
      <c r="G611" s="98"/>
      <c r="H611" s="67"/>
      <c r="I611" s="82"/>
      <c r="J611" s="66"/>
      <c r="K611" s="66"/>
      <c r="L611" s="66"/>
      <c r="M611" s="66"/>
    </row>
    <row r="612" spans="1:13" ht="15.75" x14ac:dyDescent="0.25">
      <c r="A612" s="21"/>
      <c r="B612" s="21"/>
      <c r="D612" s="65"/>
      <c r="E612" s="129"/>
      <c r="F612" s="150"/>
      <c r="G612" s="98"/>
      <c r="H612" s="67"/>
      <c r="I612" s="82"/>
      <c r="J612" s="66"/>
      <c r="K612" s="66"/>
      <c r="L612" s="66"/>
      <c r="M612" s="66"/>
    </row>
    <row r="613" spans="1:13" ht="15.75" x14ac:dyDescent="0.25">
      <c r="A613" s="21"/>
      <c r="B613" s="21"/>
      <c r="D613" s="65"/>
      <c r="E613" s="129"/>
      <c r="F613" s="150"/>
      <c r="G613" s="98"/>
      <c r="H613" s="67"/>
      <c r="I613" s="82"/>
      <c r="J613" s="66"/>
      <c r="K613" s="66"/>
      <c r="L613" s="66"/>
      <c r="M613" s="66"/>
    </row>
    <row r="614" spans="1:13" ht="15.75" x14ac:dyDescent="0.25">
      <c r="A614" s="21"/>
      <c r="B614" s="21"/>
      <c r="D614" s="65"/>
      <c r="E614" s="129"/>
      <c r="F614" s="150"/>
      <c r="G614" s="98"/>
      <c r="H614" s="67"/>
      <c r="I614" s="82"/>
      <c r="J614" s="66"/>
      <c r="K614" s="66"/>
      <c r="L614" s="66"/>
      <c r="M614" s="66"/>
    </row>
    <row r="615" spans="1:13" ht="15.75" x14ac:dyDescent="0.25">
      <c r="A615" s="21"/>
      <c r="B615" s="21"/>
      <c r="D615" s="65"/>
      <c r="E615" s="129"/>
      <c r="F615" s="150"/>
      <c r="G615" s="98"/>
      <c r="H615" s="67"/>
      <c r="I615" s="82"/>
      <c r="J615" s="66"/>
      <c r="K615" s="66"/>
      <c r="L615" s="66"/>
      <c r="M615" s="66"/>
    </row>
    <row r="616" spans="1:13" ht="15.75" x14ac:dyDescent="0.25">
      <c r="A616" s="21"/>
      <c r="B616" s="21"/>
      <c r="D616" s="65"/>
      <c r="E616" s="129"/>
      <c r="F616" s="150"/>
      <c r="G616" s="98"/>
      <c r="H616" s="67"/>
      <c r="I616" s="82"/>
      <c r="J616" s="66"/>
      <c r="K616" s="66"/>
      <c r="L616" s="66"/>
      <c r="M616" s="66"/>
    </row>
    <row r="617" spans="1:13" ht="15.75" x14ac:dyDescent="0.25">
      <c r="A617" s="21"/>
      <c r="B617" s="21"/>
      <c r="D617" s="65"/>
      <c r="E617" s="129"/>
      <c r="F617" s="150"/>
      <c r="G617" s="98"/>
      <c r="H617" s="67"/>
      <c r="I617" s="82"/>
      <c r="J617" s="66"/>
      <c r="K617" s="66"/>
      <c r="L617" s="66"/>
      <c r="M617" s="66"/>
    </row>
    <row r="618" spans="1:13" ht="15.75" x14ac:dyDescent="0.25">
      <c r="A618" s="21"/>
      <c r="B618" s="21"/>
      <c r="D618" s="65"/>
      <c r="E618" s="129"/>
      <c r="F618" s="150"/>
      <c r="G618" s="98"/>
      <c r="H618" s="67"/>
      <c r="I618" s="82"/>
      <c r="J618" s="66"/>
      <c r="K618" s="66"/>
      <c r="L618" s="66"/>
      <c r="M618" s="66"/>
    </row>
    <row r="619" spans="1:13" ht="15.75" x14ac:dyDescent="0.25">
      <c r="A619" s="21"/>
      <c r="B619" s="21"/>
      <c r="D619" s="65"/>
      <c r="E619" s="129"/>
      <c r="F619" s="150"/>
      <c r="G619" s="98"/>
      <c r="H619" s="67"/>
      <c r="I619" s="82"/>
      <c r="J619" s="66"/>
      <c r="K619" s="66"/>
      <c r="L619" s="66"/>
      <c r="M619" s="66"/>
    </row>
    <row r="620" spans="1:13" ht="15.75" x14ac:dyDescent="0.25">
      <c r="A620" s="21"/>
      <c r="B620" s="21"/>
      <c r="D620" s="65"/>
      <c r="E620" s="129"/>
      <c r="F620" s="150"/>
      <c r="G620" s="98"/>
      <c r="H620" s="67"/>
      <c r="I620" s="82"/>
      <c r="J620" s="66"/>
      <c r="K620" s="66"/>
      <c r="L620" s="66"/>
      <c r="M620" s="66"/>
    </row>
    <row r="621" spans="1:13" ht="15.75" x14ac:dyDescent="0.25">
      <c r="A621" s="21"/>
      <c r="B621" s="21"/>
      <c r="D621" s="65"/>
      <c r="E621" s="129"/>
      <c r="F621" s="150"/>
      <c r="G621" s="98"/>
      <c r="H621" s="67"/>
      <c r="I621" s="82"/>
      <c r="J621" s="66"/>
      <c r="K621" s="66"/>
      <c r="L621" s="66"/>
      <c r="M621" s="66"/>
    </row>
    <row r="622" spans="1:13" ht="15.75" x14ac:dyDescent="0.25">
      <c r="A622" s="21"/>
      <c r="B622" s="21"/>
      <c r="D622" s="65"/>
      <c r="E622" s="129"/>
      <c r="F622" s="150"/>
      <c r="G622" s="98"/>
      <c r="H622" s="67"/>
      <c r="I622" s="82"/>
      <c r="J622" s="66"/>
      <c r="K622" s="66"/>
      <c r="L622" s="66"/>
      <c r="M622" s="66"/>
    </row>
    <row r="623" spans="1:13" ht="15.75" x14ac:dyDescent="0.25">
      <c r="A623" s="21"/>
      <c r="B623" s="21"/>
      <c r="D623" s="65"/>
      <c r="E623" s="129"/>
      <c r="F623" s="150"/>
      <c r="G623" s="98"/>
      <c r="H623" s="67"/>
      <c r="I623" s="82"/>
      <c r="J623" s="66"/>
      <c r="K623" s="66"/>
      <c r="L623" s="66"/>
      <c r="M623" s="66"/>
    </row>
    <row r="624" spans="1:13" ht="15.75" x14ac:dyDescent="0.25">
      <c r="A624" s="21"/>
      <c r="B624" s="21"/>
      <c r="D624" s="65"/>
      <c r="E624" s="129"/>
      <c r="F624" s="150"/>
      <c r="G624" s="98"/>
      <c r="H624" s="67"/>
      <c r="I624" s="82"/>
      <c r="J624" s="66"/>
      <c r="K624" s="66"/>
      <c r="L624" s="66"/>
      <c r="M624" s="66"/>
    </row>
    <row r="625" spans="1:13" ht="15.75" x14ac:dyDescent="0.25">
      <c r="A625" s="21"/>
      <c r="B625" s="21"/>
      <c r="D625" s="65"/>
      <c r="E625" s="129"/>
      <c r="F625" s="150"/>
      <c r="G625" s="98"/>
      <c r="H625" s="67"/>
      <c r="I625" s="82"/>
      <c r="J625" s="66"/>
      <c r="K625" s="66"/>
      <c r="L625" s="66"/>
      <c r="M625" s="66"/>
    </row>
    <row r="626" spans="1:13" ht="15.75" x14ac:dyDescent="0.25">
      <c r="A626" s="21"/>
      <c r="B626" s="21"/>
      <c r="D626" s="65"/>
      <c r="E626" s="129"/>
      <c r="F626" s="150"/>
      <c r="G626" s="98"/>
      <c r="H626" s="67"/>
      <c r="I626" s="82"/>
      <c r="J626" s="66"/>
      <c r="K626" s="66"/>
      <c r="L626" s="66"/>
      <c r="M626" s="66"/>
    </row>
    <row r="627" spans="1:13" ht="15.75" x14ac:dyDescent="0.25">
      <c r="A627" s="21"/>
      <c r="B627" s="21"/>
      <c r="D627" s="65"/>
      <c r="E627" s="129"/>
      <c r="F627" s="150"/>
      <c r="G627" s="98"/>
      <c r="H627" s="67"/>
      <c r="I627" s="82"/>
      <c r="J627" s="66"/>
      <c r="K627" s="66"/>
      <c r="L627" s="66"/>
      <c r="M627" s="66"/>
    </row>
    <row r="628" spans="1:13" ht="15.75" x14ac:dyDescent="0.25">
      <c r="A628" s="21"/>
      <c r="B628" s="21"/>
      <c r="D628" s="65"/>
      <c r="E628" s="129"/>
      <c r="F628" s="150"/>
      <c r="G628" s="98"/>
      <c r="H628" s="67"/>
      <c r="I628" s="82"/>
      <c r="J628" s="66"/>
      <c r="K628" s="66"/>
      <c r="L628" s="66"/>
      <c r="M628" s="66"/>
    </row>
    <row r="629" spans="1:13" ht="15.75" x14ac:dyDescent="0.25">
      <c r="A629" s="21"/>
      <c r="B629" s="21"/>
      <c r="D629" s="65"/>
      <c r="E629" s="129"/>
      <c r="F629" s="150"/>
      <c r="G629" s="98"/>
      <c r="H629" s="67"/>
      <c r="I629" s="82"/>
      <c r="J629" s="66"/>
      <c r="K629" s="66"/>
      <c r="L629" s="66"/>
      <c r="M629" s="66"/>
    </row>
    <row r="630" spans="1:13" ht="15.75" x14ac:dyDescent="0.25">
      <c r="A630" s="21"/>
      <c r="B630" s="21"/>
      <c r="D630" s="65"/>
      <c r="E630" s="129"/>
      <c r="F630" s="150"/>
      <c r="G630" s="98"/>
      <c r="H630" s="67"/>
      <c r="I630" s="82"/>
      <c r="J630" s="66"/>
      <c r="K630" s="66"/>
      <c r="L630" s="66"/>
      <c r="M630" s="66"/>
    </row>
    <row r="631" spans="1:13" ht="15.75" x14ac:dyDescent="0.25">
      <c r="A631" s="21"/>
      <c r="B631" s="21"/>
      <c r="D631" s="65"/>
      <c r="E631" s="129"/>
      <c r="F631" s="150"/>
      <c r="G631" s="98"/>
      <c r="H631" s="67"/>
      <c r="I631" s="82"/>
      <c r="J631" s="66"/>
      <c r="K631" s="66"/>
      <c r="L631" s="66"/>
      <c r="M631" s="66"/>
    </row>
    <row r="632" spans="1:13" ht="15.75" x14ac:dyDescent="0.25">
      <c r="A632" s="21"/>
      <c r="B632" s="21"/>
      <c r="D632" s="65"/>
      <c r="E632" s="129"/>
      <c r="F632" s="150"/>
      <c r="G632" s="98"/>
      <c r="H632" s="67"/>
      <c r="I632" s="82"/>
      <c r="J632" s="66"/>
      <c r="K632" s="66"/>
      <c r="L632" s="66"/>
      <c r="M632" s="66"/>
    </row>
    <row r="633" spans="1:13" ht="15.75" x14ac:dyDescent="0.25">
      <c r="A633" s="21"/>
      <c r="B633" s="21"/>
      <c r="D633" s="65"/>
      <c r="E633" s="129"/>
      <c r="F633" s="150"/>
      <c r="G633" s="98"/>
      <c r="H633" s="67"/>
      <c r="I633" s="82"/>
      <c r="J633" s="66"/>
      <c r="K633" s="66"/>
      <c r="L633" s="66"/>
      <c r="M633" s="66"/>
    </row>
    <row r="634" spans="1:13" ht="15.75" x14ac:dyDescent="0.25">
      <c r="A634" s="21"/>
      <c r="B634" s="21"/>
      <c r="D634" s="65"/>
      <c r="E634" s="129"/>
      <c r="F634" s="150"/>
      <c r="G634" s="98"/>
      <c r="H634" s="67"/>
      <c r="I634" s="82"/>
      <c r="J634" s="66"/>
      <c r="K634" s="66"/>
      <c r="L634" s="66"/>
      <c r="M634" s="66"/>
    </row>
    <row r="635" spans="1:13" ht="15.75" x14ac:dyDescent="0.25">
      <c r="A635" s="21"/>
      <c r="B635" s="21"/>
      <c r="D635" s="65"/>
      <c r="E635" s="129"/>
      <c r="F635" s="150"/>
      <c r="G635" s="98"/>
      <c r="H635" s="67"/>
      <c r="I635" s="82"/>
      <c r="J635" s="66"/>
      <c r="K635" s="66"/>
      <c r="L635" s="66"/>
      <c r="M635" s="66"/>
    </row>
    <row r="636" spans="1:13" ht="15.75" x14ac:dyDescent="0.25">
      <c r="A636" s="21"/>
      <c r="B636" s="21"/>
      <c r="D636" s="65"/>
      <c r="E636" s="129"/>
      <c r="F636" s="150"/>
      <c r="G636" s="98"/>
      <c r="H636" s="67"/>
      <c r="I636" s="82"/>
      <c r="J636" s="66"/>
      <c r="K636" s="66"/>
      <c r="L636" s="66"/>
      <c r="M636" s="66"/>
    </row>
    <row r="637" spans="1:13" ht="15.75" x14ac:dyDescent="0.25">
      <c r="A637" s="21"/>
      <c r="B637" s="21"/>
      <c r="D637" s="65"/>
      <c r="E637" s="129"/>
      <c r="F637" s="150"/>
      <c r="G637" s="98"/>
      <c r="H637" s="67"/>
      <c r="I637" s="82"/>
      <c r="J637" s="66"/>
      <c r="K637" s="66"/>
      <c r="L637" s="66"/>
      <c r="M637" s="66"/>
    </row>
    <row r="638" spans="1:13" ht="15.75" x14ac:dyDescent="0.25">
      <c r="A638" s="21"/>
      <c r="B638" s="21"/>
      <c r="D638" s="65"/>
      <c r="E638" s="129"/>
      <c r="F638" s="150"/>
      <c r="G638" s="98"/>
      <c r="H638" s="67"/>
      <c r="I638" s="82"/>
      <c r="J638" s="66"/>
      <c r="K638" s="66"/>
      <c r="L638" s="66"/>
      <c r="M638" s="66"/>
    </row>
    <row r="639" spans="1:13" ht="15.75" x14ac:dyDescent="0.25">
      <c r="A639" s="21"/>
      <c r="B639" s="21"/>
      <c r="D639" s="65"/>
      <c r="E639" s="129"/>
      <c r="F639" s="150"/>
      <c r="G639" s="98"/>
      <c r="H639" s="67"/>
      <c r="I639" s="82"/>
      <c r="J639" s="66"/>
      <c r="K639" s="66"/>
      <c r="L639" s="66"/>
      <c r="M639" s="66"/>
    </row>
    <row r="640" spans="1:13" ht="15.75" x14ac:dyDescent="0.25">
      <c r="A640" s="21"/>
      <c r="B640" s="21"/>
      <c r="D640" s="65"/>
      <c r="E640" s="129"/>
      <c r="F640" s="150"/>
      <c r="G640" s="98"/>
      <c r="H640" s="67"/>
      <c r="I640" s="82"/>
      <c r="J640" s="66"/>
      <c r="K640" s="66"/>
      <c r="L640" s="66"/>
      <c r="M640" s="66"/>
    </row>
    <row r="641" spans="1:13" ht="15.75" x14ac:dyDescent="0.25">
      <c r="A641" s="21"/>
      <c r="B641" s="21"/>
      <c r="D641" s="65"/>
      <c r="E641" s="129"/>
      <c r="F641" s="150"/>
      <c r="G641" s="98"/>
      <c r="H641" s="67"/>
      <c r="I641" s="82"/>
      <c r="J641" s="66"/>
      <c r="K641" s="66"/>
      <c r="L641" s="66"/>
      <c r="M641" s="66"/>
    </row>
    <row r="642" spans="1:13" ht="15.75" x14ac:dyDescent="0.25">
      <c r="A642" s="21"/>
      <c r="B642" s="21"/>
      <c r="D642" s="65"/>
      <c r="E642" s="129"/>
      <c r="F642" s="150"/>
      <c r="G642" s="98"/>
      <c r="H642" s="67"/>
      <c r="I642" s="82"/>
      <c r="J642" s="66"/>
      <c r="K642" s="66"/>
      <c r="L642" s="66"/>
      <c r="M642" s="66"/>
    </row>
    <row r="643" spans="1:13" ht="15.75" x14ac:dyDescent="0.25">
      <c r="A643" s="21"/>
      <c r="B643" s="21"/>
      <c r="D643" s="65"/>
      <c r="E643" s="129"/>
      <c r="F643" s="150"/>
      <c r="G643" s="98"/>
      <c r="H643" s="67"/>
      <c r="I643" s="82"/>
      <c r="J643" s="66"/>
      <c r="K643" s="66"/>
      <c r="L643" s="66"/>
      <c r="M643" s="66"/>
    </row>
    <row r="644" spans="1:13" ht="15.75" x14ac:dyDescent="0.25">
      <c r="A644" s="21"/>
      <c r="B644" s="21"/>
      <c r="D644" s="65"/>
      <c r="E644" s="129"/>
      <c r="F644" s="150"/>
      <c r="G644" s="98"/>
      <c r="H644" s="67"/>
      <c r="I644" s="82"/>
      <c r="J644" s="66"/>
      <c r="K644" s="66"/>
      <c r="L644" s="66"/>
      <c r="M644" s="66"/>
    </row>
    <row r="645" spans="1:13" ht="15.75" x14ac:dyDescent="0.25">
      <c r="A645" s="21"/>
      <c r="B645" s="21"/>
      <c r="D645" s="65"/>
      <c r="E645" s="129"/>
      <c r="F645" s="150"/>
      <c r="G645" s="98"/>
      <c r="H645" s="67"/>
      <c r="I645" s="82"/>
      <c r="J645" s="66"/>
      <c r="K645" s="66"/>
      <c r="L645" s="66"/>
      <c r="M645" s="66"/>
    </row>
    <row r="646" spans="1:13" ht="15.75" x14ac:dyDescent="0.25">
      <c r="A646" s="21"/>
      <c r="B646" s="21"/>
      <c r="D646" s="65"/>
      <c r="E646" s="129"/>
      <c r="F646" s="150"/>
      <c r="G646" s="98"/>
      <c r="H646" s="67"/>
      <c r="I646" s="82"/>
      <c r="J646" s="66"/>
      <c r="K646" s="66"/>
      <c r="L646" s="66"/>
      <c r="M646" s="66"/>
    </row>
    <row r="647" spans="1:13" ht="15.75" x14ac:dyDescent="0.25">
      <c r="A647" s="21"/>
      <c r="B647" s="21"/>
      <c r="D647" s="65"/>
      <c r="E647" s="129"/>
      <c r="F647" s="150"/>
      <c r="G647" s="98"/>
      <c r="H647" s="67"/>
      <c r="I647" s="82"/>
      <c r="J647" s="66"/>
      <c r="K647" s="66"/>
      <c r="L647" s="66"/>
      <c r="M647" s="66"/>
    </row>
    <row r="648" spans="1:13" ht="15.75" x14ac:dyDescent="0.25">
      <c r="A648" s="21"/>
      <c r="B648" s="21"/>
      <c r="D648" s="65"/>
      <c r="E648" s="129"/>
      <c r="F648" s="150"/>
      <c r="G648" s="98"/>
      <c r="H648" s="67"/>
      <c r="I648" s="82"/>
      <c r="J648" s="66"/>
      <c r="K648" s="66"/>
      <c r="L648" s="66"/>
      <c r="M648" s="66"/>
    </row>
    <row r="649" spans="1:13" ht="15.75" x14ac:dyDescent="0.25">
      <c r="A649" s="21"/>
      <c r="B649" s="21"/>
      <c r="D649" s="65"/>
      <c r="E649" s="129"/>
      <c r="F649" s="150"/>
      <c r="G649" s="98"/>
      <c r="H649" s="67"/>
      <c r="I649" s="82"/>
      <c r="J649" s="66"/>
      <c r="K649" s="66"/>
      <c r="L649" s="66"/>
      <c r="M649" s="66"/>
    </row>
    <row r="650" spans="1:13" ht="15.75" x14ac:dyDescent="0.25">
      <c r="A650" s="21"/>
      <c r="B650" s="21"/>
      <c r="D650" s="65"/>
      <c r="E650" s="129"/>
      <c r="F650" s="150"/>
      <c r="G650" s="98"/>
      <c r="H650" s="67"/>
      <c r="I650" s="82"/>
      <c r="J650" s="66"/>
      <c r="K650" s="66"/>
      <c r="L650" s="66"/>
      <c r="M650" s="66"/>
    </row>
    <row r="651" spans="1:13" ht="15.75" x14ac:dyDescent="0.25">
      <c r="A651" s="21"/>
      <c r="B651" s="21"/>
      <c r="D651" s="65"/>
      <c r="E651" s="129"/>
      <c r="F651" s="150"/>
      <c r="G651" s="98"/>
      <c r="H651" s="67"/>
      <c r="I651" s="82"/>
      <c r="J651" s="66"/>
      <c r="K651" s="66"/>
      <c r="L651" s="66"/>
      <c r="M651" s="66"/>
    </row>
    <row r="652" spans="1:13" ht="15.75" x14ac:dyDescent="0.25">
      <c r="A652" s="21"/>
      <c r="B652" s="21"/>
      <c r="D652" s="65"/>
      <c r="E652" s="129"/>
      <c r="F652" s="150"/>
      <c r="G652" s="98"/>
      <c r="H652" s="67"/>
      <c r="I652" s="82"/>
      <c r="J652" s="66"/>
      <c r="K652" s="66"/>
      <c r="L652" s="66"/>
      <c r="M652" s="66"/>
    </row>
    <row r="653" spans="1:13" ht="15.75" x14ac:dyDescent="0.25">
      <c r="A653" s="21"/>
      <c r="B653" s="21"/>
      <c r="D653" s="65"/>
      <c r="E653" s="129"/>
      <c r="F653" s="150"/>
      <c r="G653" s="98"/>
      <c r="H653" s="67"/>
      <c r="I653" s="82"/>
      <c r="J653" s="66"/>
      <c r="K653" s="66"/>
      <c r="L653" s="66"/>
      <c r="M653" s="66"/>
    </row>
    <row r="654" spans="1:13" ht="15.75" x14ac:dyDescent="0.25">
      <c r="A654" s="21"/>
      <c r="B654" s="21"/>
      <c r="D654" s="65"/>
      <c r="E654" s="129"/>
      <c r="F654" s="150"/>
      <c r="G654" s="98"/>
      <c r="H654" s="67"/>
      <c r="I654" s="82"/>
      <c r="J654" s="66"/>
      <c r="K654" s="66"/>
      <c r="L654" s="66"/>
      <c r="M654" s="66"/>
    </row>
    <row r="655" spans="1:13" ht="15.75" x14ac:dyDescent="0.25">
      <c r="A655" s="21"/>
      <c r="B655" s="21"/>
      <c r="D655" s="65"/>
      <c r="E655" s="129"/>
      <c r="F655" s="150"/>
      <c r="G655" s="98"/>
      <c r="H655" s="67"/>
      <c r="I655" s="82"/>
      <c r="J655" s="66"/>
      <c r="K655" s="66"/>
      <c r="L655" s="66"/>
      <c r="M655" s="66"/>
    </row>
    <row r="656" spans="1:13" ht="15.75" x14ac:dyDescent="0.25">
      <c r="A656" s="21"/>
      <c r="B656" s="21"/>
      <c r="D656" s="65"/>
      <c r="E656" s="129"/>
      <c r="F656" s="150"/>
      <c r="G656" s="98"/>
      <c r="H656" s="67"/>
      <c r="I656" s="82"/>
      <c r="J656" s="66"/>
      <c r="K656" s="66"/>
      <c r="L656" s="66"/>
      <c r="M656" s="66"/>
    </row>
    <row r="657" spans="1:13" ht="15.75" x14ac:dyDescent="0.25">
      <c r="A657" s="21"/>
      <c r="B657" s="21"/>
      <c r="D657" s="65"/>
      <c r="E657" s="129"/>
      <c r="F657" s="150"/>
      <c r="G657" s="98"/>
      <c r="H657" s="67"/>
      <c r="I657" s="82"/>
      <c r="J657" s="66"/>
      <c r="K657" s="66"/>
      <c r="L657" s="66"/>
      <c r="M657" s="66"/>
    </row>
    <row r="658" spans="1:13" ht="15.75" x14ac:dyDescent="0.25">
      <c r="A658" s="21"/>
      <c r="B658" s="21"/>
      <c r="D658" s="65"/>
      <c r="E658" s="129"/>
      <c r="F658" s="150"/>
      <c r="G658" s="98"/>
      <c r="H658" s="67"/>
      <c r="I658" s="82"/>
      <c r="J658" s="66"/>
      <c r="K658" s="66"/>
      <c r="L658" s="66"/>
      <c r="M658" s="66"/>
    </row>
    <row r="659" spans="1:13" ht="15.75" x14ac:dyDescent="0.25">
      <c r="A659" s="21"/>
      <c r="B659" s="21"/>
      <c r="D659" s="65"/>
      <c r="E659" s="129"/>
      <c r="F659" s="150"/>
      <c r="G659" s="98"/>
      <c r="H659" s="67"/>
      <c r="I659" s="82"/>
      <c r="J659" s="66"/>
      <c r="K659" s="66"/>
      <c r="L659" s="66"/>
      <c r="M659" s="66"/>
    </row>
    <row r="660" spans="1:13" ht="15.75" x14ac:dyDescent="0.25">
      <c r="A660" s="21"/>
      <c r="B660" s="21"/>
      <c r="D660" s="65"/>
      <c r="E660" s="129"/>
      <c r="F660" s="150"/>
      <c r="G660" s="98"/>
      <c r="H660" s="67"/>
      <c r="I660" s="82"/>
      <c r="J660" s="66"/>
      <c r="K660" s="66"/>
      <c r="L660" s="66"/>
      <c r="M660" s="66"/>
    </row>
    <row r="661" spans="1:13" ht="15.75" x14ac:dyDescent="0.25">
      <c r="A661" s="21"/>
      <c r="B661" s="21"/>
      <c r="D661" s="65"/>
      <c r="E661" s="129"/>
      <c r="F661" s="150"/>
      <c r="G661" s="98"/>
      <c r="H661" s="67"/>
      <c r="I661" s="82"/>
      <c r="J661" s="66"/>
      <c r="K661" s="66"/>
      <c r="L661" s="66"/>
      <c r="M661" s="66"/>
    </row>
    <row r="662" spans="1:13" ht="15.75" x14ac:dyDescent="0.25">
      <c r="A662" s="21"/>
      <c r="B662" s="21"/>
      <c r="D662" s="65"/>
      <c r="E662" s="129"/>
      <c r="F662" s="150"/>
      <c r="G662" s="98"/>
      <c r="H662" s="67"/>
      <c r="I662" s="82"/>
      <c r="J662" s="66"/>
      <c r="K662" s="66"/>
      <c r="L662" s="66"/>
      <c r="M662" s="66"/>
    </row>
    <row r="663" spans="1:13" ht="15.75" x14ac:dyDescent="0.25">
      <c r="A663" s="21"/>
      <c r="B663" s="21"/>
      <c r="D663" s="65"/>
      <c r="E663" s="129"/>
      <c r="F663" s="150"/>
      <c r="G663" s="98"/>
      <c r="H663" s="67"/>
      <c r="I663" s="82"/>
      <c r="J663" s="66"/>
      <c r="K663" s="66"/>
      <c r="L663" s="66"/>
      <c r="M663" s="66"/>
    </row>
    <row r="664" spans="1:13" ht="15.75" x14ac:dyDescent="0.25">
      <c r="A664" s="21"/>
      <c r="B664" s="21"/>
      <c r="D664" s="65"/>
      <c r="E664" s="129"/>
      <c r="F664" s="150"/>
      <c r="G664" s="98"/>
      <c r="H664" s="67"/>
      <c r="I664" s="82"/>
      <c r="J664" s="66"/>
      <c r="K664" s="66"/>
      <c r="L664" s="66"/>
      <c r="M664" s="66"/>
    </row>
    <row r="665" spans="1:13" ht="15.75" x14ac:dyDescent="0.25">
      <c r="A665" s="21"/>
      <c r="B665" s="21"/>
      <c r="D665" s="65"/>
      <c r="E665" s="129"/>
      <c r="F665" s="150"/>
      <c r="G665" s="98"/>
      <c r="H665" s="67"/>
      <c r="I665" s="82"/>
      <c r="J665" s="66"/>
      <c r="K665" s="66"/>
      <c r="L665" s="66"/>
      <c r="M665" s="66"/>
    </row>
    <row r="666" spans="1:13" ht="15.75" x14ac:dyDescent="0.25">
      <c r="A666" s="21"/>
      <c r="B666" s="21"/>
      <c r="D666" s="65"/>
      <c r="E666" s="129"/>
      <c r="F666" s="150"/>
      <c r="G666" s="98"/>
      <c r="H666" s="67"/>
      <c r="I666" s="82"/>
      <c r="J666" s="66"/>
      <c r="K666" s="66"/>
      <c r="L666" s="66"/>
      <c r="M666" s="66"/>
    </row>
    <row r="667" spans="1:13" ht="15.75" x14ac:dyDescent="0.25">
      <c r="A667" s="21"/>
      <c r="B667" s="21"/>
      <c r="D667" s="65"/>
      <c r="E667" s="129"/>
      <c r="F667" s="150"/>
      <c r="G667" s="98"/>
      <c r="H667" s="67"/>
      <c r="I667" s="82"/>
      <c r="J667" s="66"/>
      <c r="K667" s="66"/>
      <c r="L667" s="66"/>
      <c r="M667" s="66"/>
    </row>
    <row r="668" spans="1:13" ht="15.75" x14ac:dyDescent="0.25">
      <c r="A668" s="21"/>
      <c r="B668" s="21"/>
      <c r="D668" s="65"/>
      <c r="E668" s="129"/>
      <c r="F668" s="150"/>
      <c r="G668" s="98"/>
      <c r="H668" s="67"/>
      <c r="I668" s="82"/>
      <c r="J668" s="66"/>
      <c r="K668" s="66"/>
      <c r="L668" s="66"/>
      <c r="M668" s="66"/>
    </row>
    <row r="669" spans="1:13" ht="15.75" x14ac:dyDescent="0.25">
      <c r="A669" s="21"/>
      <c r="B669" s="21"/>
      <c r="D669" s="65"/>
      <c r="E669" s="129"/>
      <c r="F669" s="150"/>
      <c r="G669" s="98"/>
      <c r="H669" s="67"/>
      <c r="I669" s="82"/>
      <c r="J669" s="66"/>
      <c r="K669" s="66"/>
      <c r="L669" s="66"/>
      <c r="M669" s="66"/>
    </row>
    <row r="670" spans="1:13" ht="15.75" x14ac:dyDescent="0.25">
      <c r="A670" s="21"/>
      <c r="B670" s="21"/>
      <c r="D670" s="65"/>
      <c r="E670" s="129"/>
      <c r="F670" s="150"/>
      <c r="G670" s="98"/>
      <c r="H670" s="67"/>
      <c r="I670" s="82"/>
      <c r="J670" s="66"/>
      <c r="K670" s="66"/>
      <c r="L670" s="66"/>
      <c r="M670" s="66"/>
    </row>
    <row r="671" spans="1:13" ht="15.75" x14ac:dyDescent="0.25">
      <c r="A671" s="21"/>
      <c r="B671" s="21"/>
      <c r="D671" s="65"/>
      <c r="E671" s="129"/>
      <c r="F671" s="150"/>
      <c r="G671" s="98"/>
      <c r="H671" s="67"/>
      <c r="I671" s="82"/>
      <c r="J671" s="66"/>
      <c r="K671" s="66"/>
      <c r="L671" s="66"/>
      <c r="M671" s="66"/>
    </row>
    <row r="672" spans="1:13" ht="15.75" x14ac:dyDescent="0.25">
      <c r="A672" s="21"/>
      <c r="B672" s="21"/>
      <c r="D672" s="65"/>
      <c r="E672" s="129"/>
      <c r="F672" s="150"/>
      <c r="G672" s="98"/>
      <c r="H672" s="67"/>
      <c r="I672" s="82"/>
      <c r="J672" s="66"/>
      <c r="K672" s="66"/>
      <c r="L672" s="66"/>
      <c r="M672" s="66"/>
    </row>
    <row r="673" spans="1:13" ht="15.75" x14ac:dyDescent="0.25">
      <c r="A673" s="21"/>
      <c r="B673" s="21"/>
      <c r="D673" s="65"/>
      <c r="E673" s="129"/>
      <c r="F673" s="150"/>
      <c r="G673" s="98"/>
      <c r="H673" s="67"/>
      <c r="I673" s="82"/>
      <c r="J673" s="66"/>
      <c r="K673" s="66"/>
      <c r="L673" s="66"/>
      <c r="M673" s="66"/>
    </row>
    <row r="674" spans="1:13" ht="15.75" x14ac:dyDescent="0.25">
      <c r="A674" s="21"/>
      <c r="B674" s="21"/>
      <c r="D674" s="65"/>
      <c r="E674" s="129"/>
      <c r="F674" s="150"/>
      <c r="G674" s="98"/>
      <c r="H674" s="67"/>
      <c r="I674" s="82"/>
      <c r="J674" s="66"/>
      <c r="K674" s="66"/>
      <c r="L674" s="66"/>
      <c r="M674" s="66"/>
    </row>
    <row r="675" spans="1:13" ht="15.75" x14ac:dyDescent="0.25">
      <c r="A675" s="21"/>
      <c r="B675" s="21"/>
      <c r="D675" s="65"/>
      <c r="E675" s="129"/>
      <c r="F675" s="150"/>
      <c r="G675" s="98"/>
      <c r="H675" s="67"/>
      <c r="I675" s="82"/>
      <c r="J675" s="66"/>
      <c r="K675" s="66"/>
      <c r="L675" s="66"/>
      <c r="M675" s="66"/>
    </row>
    <row r="676" spans="1:13" ht="15.75" x14ac:dyDescent="0.25">
      <c r="A676" s="21"/>
      <c r="B676" s="21"/>
      <c r="D676" s="65"/>
      <c r="E676" s="129"/>
      <c r="F676" s="150"/>
      <c r="G676" s="98"/>
      <c r="H676" s="67"/>
      <c r="I676" s="82"/>
      <c r="J676" s="66"/>
      <c r="K676" s="66"/>
      <c r="L676" s="66"/>
      <c r="M676" s="66"/>
    </row>
    <row r="677" spans="1:13" ht="15.75" x14ac:dyDescent="0.25">
      <c r="A677" s="21"/>
      <c r="B677" s="21"/>
      <c r="D677" s="65"/>
      <c r="E677" s="129"/>
      <c r="F677" s="150"/>
      <c r="G677" s="98"/>
      <c r="H677" s="67"/>
      <c r="I677" s="82"/>
      <c r="J677" s="66"/>
      <c r="K677" s="66"/>
      <c r="L677" s="66"/>
      <c r="M677" s="66"/>
    </row>
    <row r="678" spans="1:13" ht="15.75" x14ac:dyDescent="0.25">
      <c r="A678" s="21"/>
      <c r="B678" s="21"/>
      <c r="D678" s="65"/>
      <c r="E678" s="129"/>
      <c r="F678" s="150"/>
      <c r="G678" s="98"/>
      <c r="H678" s="67"/>
      <c r="I678" s="82"/>
      <c r="J678" s="66"/>
      <c r="K678" s="66"/>
      <c r="L678" s="66"/>
      <c r="M678" s="66"/>
    </row>
    <row r="679" spans="1:13" ht="15.75" x14ac:dyDescent="0.25">
      <c r="A679" s="21"/>
      <c r="B679" s="21"/>
      <c r="D679" s="65"/>
      <c r="E679" s="129"/>
      <c r="F679" s="150"/>
      <c r="G679" s="98"/>
      <c r="H679" s="67"/>
      <c r="I679" s="82"/>
      <c r="J679" s="66"/>
      <c r="K679" s="66"/>
      <c r="L679" s="66"/>
      <c r="M679" s="66"/>
    </row>
    <row r="680" spans="1:13" ht="15.75" x14ac:dyDescent="0.25">
      <c r="A680" s="21"/>
      <c r="B680" s="21"/>
      <c r="D680" s="65"/>
      <c r="E680" s="129"/>
      <c r="F680" s="150"/>
      <c r="G680" s="98"/>
      <c r="H680" s="67"/>
      <c r="I680" s="82"/>
      <c r="J680" s="66"/>
      <c r="K680" s="66"/>
      <c r="L680" s="66"/>
      <c r="M680" s="66"/>
    </row>
    <row r="681" spans="1:13" ht="15.75" x14ac:dyDescent="0.25">
      <c r="A681" s="21"/>
      <c r="B681" s="21"/>
      <c r="D681" s="65"/>
      <c r="E681" s="129"/>
      <c r="F681" s="150"/>
      <c r="G681" s="98"/>
      <c r="H681" s="67"/>
      <c r="I681" s="82"/>
      <c r="J681" s="66"/>
      <c r="K681" s="66"/>
      <c r="L681" s="66"/>
      <c r="M681" s="66"/>
    </row>
    <row r="682" spans="1:13" ht="15.75" x14ac:dyDescent="0.25">
      <c r="A682" s="21"/>
      <c r="B682" s="21"/>
      <c r="D682" s="65"/>
      <c r="E682" s="129"/>
      <c r="F682" s="150"/>
      <c r="G682" s="98"/>
      <c r="H682" s="67"/>
      <c r="I682" s="82"/>
      <c r="J682" s="66"/>
      <c r="K682" s="66"/>
      <c r="L682" s="66"/>
      <c r="M682" s="66"/>
    </row>
    <row r="683" spans="1:13" ht="15.75" x14ac:dyDescent="0.25">
      <c r="A683" s="21"/>
      <c r="B683" s="21"/>
      <c r="D683" s="65"/>
      <c r="E683" s="129"/>
      <c r="F683" s="150"/>
      <c r="G683" s="98"/>
      <c r="H683" s="67"/>
      <c r="I683" s="82"/>
      <c r="J683" s="66"/>
      <c r="K683" s="66"/>
      <c r="L683" s="66"/>
      <c r="M683" s="66"/>
    </row>
    <row r="684" spans="1:13" ht="15.75" x14ac:dyDescent="0.25">
      <c r="A684" s="21"/>
      <c r="B684" s="21"/>
      <c r="D684" s="65"/>
      <c r="E684" s="129"/>
      <c r="F684" s="150"/>
      <c r="G684" s="98"/>
      <c r="H684" s="67"/>
      <c r="I684" s="82"/>
      <c r="J684" s="66"/>
      <c r="K684" s="66"/>
      <c r="L684" s="66"/>
      <c r="M684" s="66"/>
    </row>
    <row r="685" spans="1:13" ht="15.75" x14ac:dyDescent="0.25">
      <c r="A685" s="21"/>
      <c r="B685" s="21"/>
      <c r="D685" s="65"/>
      <c r="E685" s="129"/>
      <c r="F685" s="150"/>
      <c r="G685" s="98"/>
      <c r="H685" s="67"/>
      <c r="I685" s="82"/>
      <c r="J685" s="66"/>
      <c r="K685" s="66"/>
      <c r="L685" s="66"/>
      <c r="M685" s="66"/>
    </row>
    <row r="686" spans="1:13" ht="15.75" x14ac:dyDescent="0.25">
      <c r="A686" s="21"/>
      <c r="B686" s="21"/>
      <c r="D686" s="65"/>
      <c r="E686" s="129"/>
      <c r="F686" s="150"/>
      <c r="G686" s="98"/>
      <c r="H686" s="67"/>
      <c r="I686" s="82"/>
      <c r="J686" s="66"/>
      <c r="K686" s="66"/>
      <c r="L686" s="66"/>
      <c r="M686" s="66"/>
    </row>
    <row r="687" spans="1:13" ht="15.75" x14ac:dyDescent="0.25">
      <c r="A687" s="21"/>
      <c r="B687" s="21"/>
      <c r="D687" s="65"/>
      <c r="E687" s="129"/>
      <c r="F687" s="150"/>
      <c r="G687" s="98"/>
      <c r="H687" s="67"/>
      <c r="I687" s="82"/>
      <c r="J687" s="66"/>
      <c r="K687" s="66"/>
      <c r="L687" s="66"/>
      <c r="M687" s="66"/>
    </row>
    <row r="688" spans="1:13" ht="15.75" x14ac:dyDescent="0.25">
      <c r="A688" s="21"/>
      <c r="B688" s="21"/>
      <c r="D688" s="65"/>
      <c r="E688" s="129"/>
      <c r="F688" s="150"/>
      <c r="G688" s="98"/>
      <c r="H688" s="67"/>
      <c r="I688" s="82"/>
      <c r="J688" s="66"/>
      <c r="K688" s="66"/>
      <c r="L688" s="66"/>
      <c r="M688" s="66"/>
    </row>
    <row r="689" spans="1:13" ht="15.75" x14ac:dyDescent="0.25">
      <c r="A689" s="21"/>
      <c r="B689" s="21"/>
      <c r="D689" s="65"/>
      <c r="E689" s="129"/>
      <c r="F689" s="150"/>
      <c r="G689" s="98"/>
      <c r="H689" s="67"/>
      <c r="I689" s="82"/>
      <c r="J689" s="66"/>
      <c r="K689" s="66"/>
      <c r="L689" s="66"/>
      <c r="M689" s="66"/>
    </row>
    <row r="690" spans="1:13" ht="15.75" x14ac:dyDescent="0.25">
      <c r="A690" s="21"/>
      <c r="B690" s="21"/>
      <c r="D690" s="65"/>
      <c r="E690" s="129"/>
      <c r="F690" s="150"/>
      <c r="G690" s="98"/>
      <c r="H690" s="67"/>
      <c r="I690" s="82"/>
      <c r="J690" s="66"/>
      <c r="K690" s="66"/>
      <c r="L690" s="66"/>
      <c r="M690" s="66"/>
    </row>
    <row r="691" spans="1:13" ht="15.75" x14ac:dyDescent="0.25">
      <c r="A691" s="21"/>
      <c r="B691" s="21"/>
      <c r="D691" s="65"/>
      <c r="E691" s="129"/>
      <c r="F691" s="150"/>
      <c r="G691" s="98"/>
      <c r="H691" s="67"/>
      <c r="I691" s="82"/>
      <c r="J691" s="66"/>
      <c r="K691" s="66"/>
      <c r="L691" s="66"/>
      <c r="M691" s="66"/>
    </row>
    <row r="692" spans="1:13" ht="15.75" x14ac:dyDescent="0.25">
      <c r="A692" s="21"/>
      <c r="B692" s="21"/>
      <c r="D692" s="65"/>
      <c r="E692" s="129"/>
      <c r="F692" s="150"/>
      <c r="G692" s="98"/>
      <c r="H692" s="67"/>
      <c r="I692" s="82"/>
      <c r="J692" s="66"/>
      <c r="K692" s="66"/>
      <c r="L692" s="66"/>
      <c r="M692" s="66"/>
    </row>
    <row r="693" spans="1:13" ht="15.75" x14ac:dyDescent="0.25">
      <c r="A693" s="21"/>
      <c r="B693" s="21"/>
      <c r="D693" s="65"/>
      <c r="E693" s="129"/>
      <c r="F693" s="150"/>
      <c r="G693" s="98"/>
      <c r="H693" s="67"/>
      <c r="I693" s="82"/>
      <c r="J693" s="66"/>
      <c r="K693" s="66"/>
      <c r="L693" s="66"/>
      <c r="M693" s="66"/>
    </row>
    <row r="694" spans="1:13" ht="15.75" x14ac:dyDescent="0.25">
      <c r="A694" s="21"/>
      <c r="B694" s="21"/>
      <c r="D694" s="65"/>
      <c r="E694" s="129"/>
      <c r="F694" s="150"/>
      <c r="G694" s="98"/>
      <c r="H694" s="67"/>
      <c r="I694" s="82"/>
      <c r="J694" s="66"/>
      <c r="K694" s="66"/>
      <c r="L694" s="66"/>
      <c r="M694" s="66"/>
    </row>
    <row r="695" spans="1:13" ht="15.75" x14ac:dyDescent="0.25">
      <c r="A695" s="21"/>
      <c r="B695" s="21"/>
      <c r="D695" s="65"/>
      <c r="E695" s="129"/>
      <c r="F695" s="150"/>
      <c r="G695" s="98"/>
      <c r="H695" s="67"/>
      <c r="I695" s="82"/>
      <c r="J695" s="66"/>
      <c r="K695" s="66"/>
      <c r="L695" s="66"/>
      <c r="M695" s="66"/>
    </row>
    <row r="696" spans="1:13" ht="15.75" x14ac:dyDescent="0.25">
      <c r="A696" s="21"/>
      <c r="B696" s="21"/>
      <c r="D696" s="65"/>
      <c r="E696" s="129"/>
      <c r="F696" s="150"/>
      <c r="G696" s="98"/>
      <c r="H696" s="67"/>
      <c r="I696" s="82"/>
      <c r="J696" s="66"/>
      <c r="K696" s="66"/>
      <c r="L696" s="66"/>
      <c r="M696" s="66"/>
    </row>
    <row r="697" spans="1:13" ht="15.75" x14ac:dyDescent="0.25">
      <c r="A697" s="21"/>
      <c r="B697" s="21"/>
      <c r="D697" s="65"/>
      <c r="E697" s="129"/>
      <c r="F697" s="150"/>
      <c r="G697" s="98"/>
      <c r="H697" s="67"/>
      <c r="I697" s="82"/>
      <c r="J697" s="66"/>
      <c r="K697" s="66"/>
      <c r="L697" s="66"/>
      <c r="M697" s="66"/>
    </row>
    <row r="698" spans="1:13" ht="15.75" x14ac:dyDescent="0.25">
      <c r="A698" s="21"/>
      <c r="B698" s="21"/>
      <c r="D698" s="65"/>
      <c r="E698" s="129"/>
      <c r="F698" s="150"/>
      <c r="G698" s="98"/>
      <c r="H698" s="67"/>
      <c r="I698" s="82"/>
      <c r="J698" s="66"/>
      <c r="K698" s="66"/>
      <c r="L698" s="66"/>
      <c r="M698" s="66"/>
    </row>
    <row r="699" spans="1:13" ht="15.75" x14ac:dyDescent="0.25">
      <c r="A699" s="21"/>
      <c r="B699" s="21"/>
      <c r="D699" s="65"/>
      <c r="E699" s="129"/>
      <c r="F699" s="150"/>
      <c r="G699" s="98"/>
      <c r="H699" s="67"/>
      <c r="I699" s="82"/>
      <c r="J699" s="66"/>
      <c r="K699" s="66"/>
      <c r="L699" s="66"/>
      <c r="M699" s="66"/>
    </row>
    <row r="700" spans="1:13" ht="15.75" x14ac:dyDescent="0.25">
      <c r="A700" s="21"/>
      <c r="B700" s="21"/>
      <c r="D700" s="65"/>
      <c r="E700" s="129"/>
      <c r="F700" s="150"/>
      <c r="G700" s="98"/>
      <c r="H700" s="67"/>
      <c r="I700" s="82"/>
      <c r="J700" s="66"/>
      <c r="K700" s="66"/>
      <c r="L700" s="66"/>
      <c r="M700" s="66"/>
    </row>
    <row r="701" spans="1:13" ht="15.75" x14ac:dyDescent="0.25">
      <c r="A701" s="21"/>
      <c r="B701" s="21"/>
      <c r="D701" s="65"/>
      <c r="E701" s="129"/>
      <c r="F701" s="150"/>
      <c r="G701" s="98"/>
      <c r="H701" s="67"/>
      <c r="I701" s="82"/>
      <c r="J701" s="66"/>
      <c r="K701" s="66"/>
      <c r="L701" s="66"/>
      <c r="M701" s="66"/>
    </row>
    <row r="702" spans="1:13" ht="15.75" x14ac:dyDescent="0.25">
      <c r="A702" s="21"/>
      <c r="B702" s="21"/>
      <c r="D702" s="65"/>
      <c r="E702" s="129"/>
      <c r="F702" s="150"/>
      <c r="G702" s="98"/>
      <c r="H702" s="67"/>
      <c r="I702" s="82"/>
      <c r="J702" s="66"/>
      <c r="K702" s="66"/>
      <c r="L702" s="66"/>
      <c r="M702" s="66"/>
    </row>
    <row r="703" spans="1:13" ht="15.75" x14ac:dyDescent="0.25">
      <c r="A703" s="21"/>
      <c r="B703" s="21"/>
      <c r="D703" s="65"/>
      <c r="E703" s="129"/>
      <c r="F703" s="150"/>
      <c r="G703" s="98"/>
      <c r="H703" s="67"/>
      <c r="I703" s="82"/>
      <c r="J703" s="66"/>
      <c r="K703" s="66"/>
      <c r="L703" s="66"/>
      <c r="M703" s="66"/>
    </row>
    <row r="704" spans="1:13" ht="15.75" x14ac:dyDescent="0.25">
      <c r="A704" s="21"/>
      <c r="B704" s="21"/>
      <c r="D704" s="65"/>
      <c r="E704" s="129"/>
      <c r="F704" s="150"/>
      <c r="G704" s="98"/>
      <c r="H704" s="67"/>
      <c r="I704" s="82"/>
      <c r="J704" s="66"/>
      <c r="K704" s="66"/>
      <c r="L704" s="66"/>
      <c r="M704" s="66"/>
    </row>
    <row r="705" spans="1:13" ht="15.75" x14ac:dyDescent="0.25">
      <c r="A705" s="21"/>
      <c r="B705" s="21"/>
      <c r="D705" s="65"/>
      <c r="E705" s="129"/>
      <c r="F705" s="150"/>
      <c r="G705" s="98"/>
      <c r="H705" s="67"/>
      <c r="I705" s="82"/>
      <c r="J705" s="66"/>
      <c r="K705" s="66"/>
      <c r="L705" s="66"/>
      <c r="M705" s="66"/>
    </row>
    <row r="706" spans="1:13" ht="15.75" x14ac:dyDescent="0.25">
      <c r="A706" s="21"/>
      <c r="B706" s="21"/>
      <c r="D706" s="65"/>
      <c r="E706" s="129"/>
      <c r="F706" s="150"/>
      <c r="G706" s="98"/>
      <c r="H706" s="67"/>
      <c r="I706" s="82"/>
      <c r="J706" s="66"/>
      <c r="K706" s="66"/>
      <c r="L706" s="66"/>
      <c r="M706" s="66"/>
    </row>
    <row r="707" spans="1:13" ht="15.75" x14ac:dyDescent="0.25">
      <c r="A707" s="21"/>
      <c r="B707" s="21"/>
      <c r="D707" s="65"/>
      <c r="E707" s="129"/>
      <c r="F707" s="150"/>
      <c r="G707" s="98"/>
      <c r="H707" s="67"/>
      <c r="I707" s="82"/>
      <c r="J707" s="66"/>
      <c r="K707" s="66"/>
      <c r="L707" s="66"/>
      <c r="M707" s="66"/>
    </row>
    <row r="708" spans="1:13" ht="15.75" x14ac:dyDescent="0.25">
      <c r="A708" s="21"/>
      <c r="B708" s="21"/>
      <c r="D708" s="65"/>
      <c r="E708" s="129"/>
      <c r="F708" s="150"/>
      <c r="G708" s="98"/>
      <c r="H708" s="67"/>
      <c r="I708" s="82"/>
      <c r="J708" s="66"/>
      <c r="K708" s="66"/>
      <c r="L708" s="66"/>
      <c r="M708" s="66"/>
    </row>
    <row r="709" spans="1:13" ht="15.75" x14ac:dyDescent="0.25">
      <c r="A709" s="21"/>
      <c r="B709" s="21"/>
      <c r="D709" s="65"/>
      <c r="E709" s="129"/>
      <c r="F709" s="150"/>
      <c r="G709" s="98"/>
      <c r="H709" s="67"/>
      <c r="I709" s="82"/>
      <c r="J709" s="66"/>
      <c r="K709" s="66"/>
      <c r="L709" s="66"/>
      <c r="M709" s="66"/>
    </row>
    <row r="710" spans="1:13" ht="15.75" x14ac:dyDescent="0.25">
      <c r="A710" s="21"/>
      <c r="B710" s="21"/>
      <c r="D710" s="65"/>
      <c r="E710" s="129"/>
      <c r="F710" s="150"/>
      <c r="G710" s="98"/>
      <c r="H710" s="67"/>
      <c r="I710" s="82"/>
      <c r="J710" s="66"/>
      <c r="K710" s="66"/>
      <c r="L710" s="66"/>
      <c r="M710" s="66"/>
    </row>
    <row r="711" spans="1:13" ht="15.75" x14ac:dyDescent="0.25">
      <c r="A711" s="21"/>
      <c r="B711" s="21"/>
      <c r="D711" s="65"/>
      <c r="E711" s="129"/>
      <c r="F711" s="150"/>
      <c r="G711" s="98"/>
      <c r="H711" s="67"/>
      <c r="I711" s="82"/>
      <c r="J711" s="66"/>
      <c r="K711" s="66"/>
      <c r="L711" s="66"/>
      <c r="M711" s="66"/>
    </row>
    <row r="712" spans="1:13" ht="15.75" x14ac:dyDescent="0.25">
      <c r="A712" s="21"/>
      <c r="B712" s="21"/>
      <c r="D712" s="65"/>
      <c r="E712" s="129"/>
      <c r="F712" s="150"/>
      <c r="G712" s="98"/>
      <c r="H712" s="67"/>
      <c r="I712" s="82"/>
      <c r="J712" s="66"/>
      <c r="K712" s="66"/>
      <c r="L712" s="66"/>
      <c r="M712" s="66"/>
    </row>
    <row r="713" spans="1:13" ht="15.75" x14ac:dyDescent="0.25">
      <c r="A713" s="21"/>
      <c r="B713" s="21"/>
      <c r="D713" s="65"/>
      <c r="E713" s="129"/>
      <c r="F713" s="150"/>
      <c r="G713" s="98"/>
      <c r="H713" s="67"/>
      <c r="I713" s="82"/>
      <c r="J713" s="66"/>
      <c r="K713" s="66"/>
      <c r="L713" s="66"/>
      <c r="M713" s="66"/>
    </row>
    <row r="714" spans="1:13" ht="15.75" x14ac:dyDescent="0.25">
      <c r="A714" s="21"/>
      <c r="B714" s="21"/>
      <c r="D714" s="65"/>
      <c r="E714" s="129"/>
      <c r="F714" s="150"/>
      <c r="G714" s="98"/>
      <c r="H714" s="67"/>
      <c r="I714" s="82"/>
      <c r="J714" s="66"/>
      <c r="K714" s="66"/>
      <c r="L714" s="66"/>
      <c r="M714" s="66"/>
    </row>
    <row r="715" spans="1:13" ht="15.75" x14ac:dyDescent="0.25">
      <c r="A715" s="21"/>
      <c r="B715" s="21"/>
      <c r="D715" s="65"/>
      <c r="E715" s="129"/>
      <c r="F715" s="150"/>
      <c r="G715" s="98"/>
      <c r="H715" s="67"/>
      <c r="I715" s="82"/>
      <c r="J715" s="66"/>
      <c r="K715" s="66"/>
      <c r="L715" s="66"/>
      <c r="M715" s="66"/>
    </row>
    <row r="716" spans="1:13" ht="15.75" x14ac:dyDescent="0.25">
      <c r="A716" s="21"/>
      <c r="B716" s="21"/>
      <c r="D716" s="65"/>
      <c r="E716" s="129"/>
      <c r="F716" s="150"/>
      <c r="G716" s="98"/>
      <c r="H716" s="67"/>
      <c r="I716" s="82"/>
      <c r="J716" s="66"/>
      <c r="K716" s="66"/>
      <c r="L716" s="66"/>
      <c r="M716" s="66"/>
    </row>
    <row r="717" spans="1:13" ht="15.75" x14ac:dyDescent="0.25">
      <c r="A717" s="21"/>
      <c r="B717" s="21"/>
      <c r="D717" s="65"/>
      <c r="E717" s="129"/>
      <c r="F717" s="150"/>
      <c r="G717" s="98"/>
      <c r="H717" s="67"/>
      <c r="I717" s="82"/>
      <c r="J717" s="66"/>
      <c r="K717" s="66"/>
      <c r="L717" s="66"/>
      <c r="M717" s="66"/>
    </row>
    <row r="718" spans="1:13" ht="15.75" x14ac:dyDescent="0.25">
      <c r="A718" s="21"/>
      <c r="B718" s="21"/>
      <c r="D718" s="65"/>
      <c r="E718" s="129"/>
      <c r="F718" s="150"/>
      <c r="G718" s="98"/>
      <c r="H718" s="67"/>
      <c r="I718" s="82"/>
      <c r="J718" s="66"/>
      <c r="K718" s="66"/>
      <c r="L718" s="66"/>
      <c r="M718" s="66"/>
    </row>
    <row r="719" spans="1:13" ht="15.75" x14ac:dyDescent="0.25">
      <c r="A719" s="21"/>
      <c r="B719" s="21"/>
      <c r="D719" s="65"/>
      <c r="E719" s="129"/>
      <c r="F719" s="150"/>
      <c r="G719" s="98"/>
      <c r="H719" s="67"/>
      <c r="I719" s="82"/>
      <c r="J719" s="66"/>
      <c r="K719" s="66"/>
      <c r="L719" s="66"/>
      <c r="M719" s="66"/>
    </row>
    <row r="720" spans="1:13" ht="15.75" x14ac:dyDescent="0.25">
      <c r="A720" s="21"/>
      <c r="B720" s="21"/>
      <c r="D720" s="65"/>
      <c r="E720" s="129"/>
      <c r="F720" s="150"/>
      <c r="G720" s="98"/>
      <c r="H720" s="67"/>
      <c r="I720" s="82"/>
      <c r="J720" s="66"/>
      <c r="K720" s="66"/>
      <c r="L720" s="66"/>
      <c r="M720" s="66"/>
    </row>
    <row r="721" spans="1:13" ht="15.75" x14ac:dyDescent="0.25">
      <c r="A721" s="21"/>
      <c r="B721" s="21"/>
      <c r="D721" s="65"/>
      <c r="E721" s="129"/>
      <c r="F721" s="150"/>
      <c r="G721" s="98"/>
      <c r="H721" s="67"/>
      <c r="I721" s="82"/>
      <c r="J721" s="66"/>
      <c r="K721" s="66"/>
      <c r="L721" s="66"/>
      <c r="M721" s="66"/>
    </row>
    <row r="722" spans="1:13" ht="15.75" x14ac:dyDescent="0.25">
      <c r="A722" s="21"/>
      <c r="B722" s="21"/>
      <c r="D722" s="65"/>
      <c r="E722" s="129"/>
      <c r="F722" s="150"/>
      <c r="G722" s="98"/>
      <c r="H722" s="67"/>
      <c r="I722" s="82"/>
      <c r="J722" s="66"/>
      <c r="K722" s="66"/>
      <c r="L722" s="66"/>
      <c r="M722" s="66"/>
    </row>
    <row r="723" spans="1:13" ht="15.75" x14ac:dyDescent="0.25">
      <c r="A723" s="21"/>
      <c r="B723" s="21"/>
      <c r="D723" s="65"/>
      <c r="E723" s="129"/>
      <c r="F723" s="150"/>
      <c r="G723" s="98"/>
      <c r="H723" s="67"/>
      <c r="I723" s="82"/>
      <c r="J723" s="66"/>
      <c r="K723" s="66"/>
      <c r="L723" s="66"/>
      <c r="M723" s="66"/>
    </row>
    <row r="724" spans="1:13" ht="15.75" x14ac:dyDescent="0.25">
      <c r="A724" s="21"/>
      <c r="B724" s="21"/>
      <c r="D724" s="65"/>
      <c r="E724" s="129"/>
      <c r="F724" s="150"/>
      <c r="G724" s="98"/>
      <c r="H724" s="67"/>
      <c r="I724" s="82"/>
      <c r="J724" s="66"/>
      <c r="K724" s="66"/>
      <c r="L724" s="66"/>
      <c r="M724" s="66"/>
    </row>
    <row r="725" spans="1:13" ht="15.75" x14ac:dyDescent="0.25">
      <c r="A725" s="21"/>
      <c r="B725" s="21"/>
      <c r="D725" s="65"/>
      <c r="E725" s="129"/>
      <c r="F725" s="150"/>
      <c r="G725" s="98"/>
      <c r="H725" s="67"/>
      <c r="I725" s="82"/>
      <c r="J725" s="66"/>
      <c r="K725" s="66"/>
      <c r="L725" s="66"/>
      <c r="M725" s="66"/>
    </row>
    <row r="726" spans="1:13" ht="15.75" x14ac:dyDescent="0.25">
      <c r="A726" s="21"/>
      <c r="B726" s="21"/>
      <c r="D726" s="65"/>
      <c r="E726" s="129"/>
      <c r="F726" s="150"/>
      <c r="G726" s="98"/>
      <c r="H726" s="67"/>
      <c r="I726" s="82"/>
      <c r="J726" s="66"/>
      <c r="K726" s="66"/>
      <c r="L726" s="66"/>
      <c r="M726" s="66"/>
    </row>
    <row r="727" spans="1:13" ht="15.75" x14ac:dyDescent="0.25">
      <c r="A727" s="21"/>
      <c r="B727" s="21"/>
      <c r="D727" s="65"/>
      <c r="E727" s="129"/>
      <c r="F727" s="150"/>
      <c r="G727" s="98"/>
      <c r="H727" s="67"/>
      <c r="I727" s="82"/>
      <c r="J727" s="66"/>
      <c r="K727" s="66"/>
      <c r="L727" s="66"/>
      <c r="M727" s="66"/>
    </row>
    <row r="728" spans="1:13" ht="15.75" x14ac:dyDescent="0.25">
      <c r="A728" s="21"/>
      <c r="B728" s="21"/>
      <c r="D728" s="65"/>
      <c r="E728" s="129"/>
      <c r="F728" s="150"/>
      <c r="G728" s="98"/>
      <c r="H728" s="67"/>
      <c r="I728" s="82"/>
      <c r="J728" s="66"/>
      <c r="K728" s="66"/>
      <c r="L728" s="66"/>
      <c r="M728" s="66"/>
    </row>
    <row r="729" spans="1:13" ht="15.75" x14ac:dyDescent="0.25">
      <c r="A729" s="21"/>
      <c r="B729" s="21"/>
      <c r="D729" s="65"/>
      <c r="E729" s="129"/>
      <c r="F729" s="150"/>
      <c r="G729" s="98"/>
      <c r="H729" s="67"/>
      <c r="I729" s="82"/>
      <c r="J729" s="66"/>
      <c r="K729" s="66"/>
      <c r="L729" s="66"/>
      <c r="M729" s="66"/>
    </row>
    <row r="730" spans="1:13" ht="15.75" x14ac:dyDescent="0.25">
      <c r="A730" s="21"/>
      <c r="B730" s="21"/>
      <c r="D730" s="65"/>
      <c r="E730" s="129"/>
      <c r="F730" s="150"/>
      <c r="G730" s="98"/>
      <c r="H730" s="67"/>
      <c r="I730" s="82"/>
      <c r="J730" s="66"/>
      <c r="K730" s="66"/>
      <c r="L730" s="66"/>
      <c r="M730" s="66"/>
    </row>
    <row r="731" spans="1:13" ht="15.75" x14ac:dyDescent="0.25">
      <c r="A731" s="21"/>
      <c r="B731" s="21"/>
      <c r="D731" s="65"/>
      <c r="E731" s="129"/>
      <c r="F731" s="150"/>
      <c r="G731" s="98"/>
      <c r="H731" s="67"/>
      <c r="I731" s="82"/>
      <c r="J731" s="66"/>
      <c r="K731" s="66"/>
      <c r="L731" s="66"/>
      <c r="M731" s="66"/>
    </row>
    <row r="732" spans="1:13" ht="15.75" x14ac:dyDescent="0.25">
      <c r="A732" s="21"/>
      <c r="B732" s="21"/>
      <c r="D732" s="65"/>
      <c r="E732" s="129"/>
      <c r="F732" s="150"/>
      <c r="G732" s="98"/>
      <c r="H732" s="67"/>
      <c r="I732" s="82"/>
      <c r="J732" s="66"/>
      <c r="K732" s="66"/>
      <c r="L732" s="66"/>
      <c r="M732" s="66"/>
    </row>
    <row r="733" spans="1:13" ht="15.75" x14ac:dyDescent="0.25">
      <c r="A733" s="21"/>
      <c r="B733" s="21"/>
      <c r="D733" s="65"/>
      <c r="E733" s="129"/>
      <c r="F733" s="150"/>
      <c r="G733" s="98"/>
      <c r="H733" s="67"/>
      <c r="I733" s="82"/>
      <c r="J733" s="66"/>
      <c r="K733" s="66"/>
      <c r="L733" s="66"/>
      <c r="M733" s="66"/>
    </row>
    <row r="734" spans="1:13" ht="15.75" x14ac:dyDescent="0.25">
      <c r="A734" s="21"/>
      <c r="B734" s="21"/>
      <c r="D734" s="65"/>
      <c r="E734" s="129"/>
      <c r="F734" s="150"/>
      <c r="G734" s="98"/>
      <c r="H734" s="67"/>
      <c r="I734" s="82"/>
      <c r="J734" s="66"/>
      <c r="K734" s="66"/>
      <c r="L734" s="66"/>
      <c r="M734" s="66"/>
    </row>
    <row r="735" spans="1:13" ht="15.75" x14ac:dyDescent="0.25">
      <c r="A735" s="21"/>
      <c r="B735" s="21"/>
      <c r="D735" s="65"/>
      <c r="E735" s="129"/>
      <c r="F735" s="150"/>
      <c r="G735" s="98"/>
      <c r="H735" s="67"/>
      <c r="I735" s="82"/>
      <c r="J735" s="66"/>
      <c r="K735" s="66"/>
      <c r="L735" s="66"/>
      <c r="M735" s="66"/>
    </row>
    <row r="736" spans="1:13" ht="15.75" x14ac:dyDescent="0.25">
      <c r="A736" s="21"/>
      <c r="B736" s="21"/>
      <c r="D736" s="65"/>
      <c r="E736" s="129"/>
      <c r="F736" s="150"/>
      <c r="G736" s="98"/>
      <c r="H736" s="67"/>
      <c r="I736" s="82"/>
      <c r="J736" s="66"/>
      <c r="K736" s="66"/>
      <c r="L736" s="66"/>
      <c r="M736" s="66"/>
    </row>
    <row r="737" spans="1:13" ht="15.75" x14ac:dyDescent="0.25">
      <c r="A737" s="21"/>
      <c r="B737" s="21"/>
      <c r="D737" s="65"/>
      <c r="E737" s="129"/>
      <c r="F737" s="150"/>
      <c r="G737" s="98"/>
      <c r="H737" s="67"/>
      <c r="I737" s="82"/>
      <c r="J737" s="66"/>
      <c r="K737" s="66"/>
      <c r="L737" s="66"/>
      <c r="M737" s="66"/>
    </row>
    <row r="738" spans="1:13" ht="15.75" x14ac:dyDescent="0.25">
      <c r="A738" s="21"/>
      <c r="B738" s="21"/>
      <c r="D738" s="65"/>
      <c r="E738" s="129"/>
      <c r="F738" s="150"/>
      <c r="G738" s="98"/>
      <c r="H738" s="67"/>
      <c r="I738" s="82"/>
      <c r="J738" s="66"/>
      <c r="K738" s="66"/>
      <c r="L738" s="66"/>
      <c r="M738" s="66"/>
    </row>
    <row r="739" spans="1:13" ht="15.75" x14ac:dyDescent="0.25">
      <c r="A739" s="21"/>
      <c r="B739" s="21"/>
      <c r="D739" s="65"/>
      <c r="E739" s="129"/>
      <c r="F739" s="150"/>
      <c r="G739" s="98"/>
      <c r="H739" s="67"/>
      <c r="I739" s="82"/>
      <c r="J739" s="66"/>
      <c r="K739" s="66"/>
      <c r="L739" s="66"/>
      <c r="M739" s="66"/>
    </row>
    <row r="740" spans="1:13" ht="15.75" x14ac:dyDescent="0.25">
      <c r="A740" s="21"/>
      <c r="B740" s="21"/>
      <c r="D740" s="65"/>
      <c r="E740" s="129"/>
      <c r="F740" s="150"/>
      <c r="G740" s="98"/>
      <c r="H740" s="67"/>
      <c r="I740" s="82"/>
      <c r="J740" s="66"/>
      <c r="K740" s="66"/>
      <c r="L740" s="66"/>
      <c r="M740" s="66"/>
    </row>
    <row r="741" spans="1:13" ht="15.75" x14ac:dyDescent="0.25">
      <c r="A741" s="21"/>
      <c r="B741" s="21"/>
      <c r="D741" s="65"/>
      <c r="E741" s="129"/>
      <c r="F741" s="150"/>
      <c r="G741" s="98"/>
      <c r="H741" s="67"/>
      <c r="I741" s="82"/>
      <c r="J741" s="66"/>
      <c r="K741" s="66"/>
      <c r="L741" s="66"/>
      <c r="M741" s="66"/>
    </row>
    <row r="742" spans="1:13" ht="15.75" x14ac:dyDescent="0.25">
      <c r="A742" s="21"/>
      <c r="B742" s="21"/>
      <c r="D742" s="65"/>
      <c r="E742" s="129"/>
      <c r="F742" s="150"/>
      <c r="G742" s="98"/>
      <c r="H742" s="67"/>
      <c r="I742" s="82"/>
      <c r="J742" s="66"/>
      <c r="K742" s="66"/>
      <c r="L742" s="66"/>
      <c r="M742" s="66"/>
    </row>
    <row r="743" spans="1:13" ht="15.75" x14ac:dyDescent="0.25">
      <c r="A743" s="21"/>
      <c r="B743" s="21"/>
      <c r="D743" s="65"/>
      <c r="E743" s="129"/>
      <c r="F743" s="150"/>
      <c r="G743" s="98"/>
      <c r="H743" s="67"/>
      <c r="I743" s="82"/>
      <c r="J743" s="66"/>
      <c r="K743" s="66"/>
      <c r="L743" s="66"/>
      <c r="M743" s="66"/>
    </row>
    <row r="744" spans="1:13" ht="15.75" x14ac:dyDescent="0.25">
      <c r="A744" s="21"/>
      <c r="B744" s="21"/>
      <c r="D744" s="65"/>
      <c r="E744" s="129"/>
      <c r="F744" s="150"/>
      <c r="G744" s="98"/>
      <c r="H744" s="67"/>
      <c r="I744" s="82"/>
      <c r="J744" s="66"/>
      <c r="K744" s="66"/>
      <c r="L744" s="66"/>
      <c r="M744" s="66"/>
    </row>
    <row r="745" spans="1:13" ht="15.75" x14ac:dyDescent="0.25">
      <c r="A745" s="21"/>
      <c r="B745" s="21"/>
      <c r="D745" s="65"/>
      <c r="E745" s="129"/>
      <c r="F745" s="150"/>
      <c r="G745" s="98"/>
      <c r="H745" s="67"/>
      <c r="I745" s="82"/>
      <c r="J745" s="66"/>
      <c r="K745" s="66"/>
      <c r="L745" s="66"/>
      <c r="M745" s="66"/>
    </row>
    <row r="746" spans="1:13" ht="15.75" x14ac:dyDescent="0.25">
      <c r="A746" s="21"/>
      <c r="B746" s="21"/>
      <c r="D746" s="65"/>
      <c r="E746" s="129"/>
      <c r="F746" s="150"/>
      <c r="G746" s="98"/>
      <c r="H746" s="67"/>
      <c r="I746" s="82"/>
      <c r="J746" s="66"/>
      <c r="K746" s="66"/>
      <c r="L746" s="66"/>
      <c r="M746" s="66"/>
    </row>
    <row r="747" spans="1:13" ht="15.75" x14ac:dyDescent="0.25">
      <c r="A747" s="21"/>
      <c r="B747" s="21"/>
      <c r="D747" s="65"/>
      <c r="E747" s="129"/>
      <c r="F747" s="150"/>
      <c r="G747" s="98"/>
      <c r="H747" s="67"/>
      <c r="I747" s="82"/>
      <c r="J747" s="66"/>
      <c r="K747" s="66"/>
      <c r="L747" s="66"/>
      <c r="M747" s="66"/>
    </row>
    <row r="748" spans="1:13" ht="15.75" x14ac:dyDescent="0.25">
      <c r="A748" s="21"/>
      <c r="B748" s="21"/>
      <c r="D748" s="65"/>
      <c r="E748" s="129"/>
      <c r="F748" s="150"/>
      <c r="G748" s="98"/>
      <c r="H748" s="67"/>
      <c r="I748" s="82"/>
      <c r="J748" s="66"/>
      <c r="K748" s="66"/>
      <c r="L748" s="66"/>
      <c r="M748" s="66"/>
    </row>
    <row r="749" spans="1:13" ht="15.75" x14ac:dyDescent="0.25">
      <c r="A749" s="21"/>
      <c r="B749" s="21"/>
      <c r="D749" s="65"/>
      <c r="E749" s="129"/>
      <c r="F749" s="150"/>
      <c r="G749" s="98"/>
      <c r="H749" s="67"/>
      <c r="I749" s="82"/>
      <c r="J749" s="66"/>
      <c r="K749" s="66"/>
      <c r="L749" s="66"/>
      <c r="M749" s="66"/>
    </row>
    <row r="750" spans="1:13" ht="15.75" x14ac:dyDescent="0.25">
      <c r="A750" s="21"/>
      <c r="B750" s="21"/>
      <c r="D750" s="65"/>
      <c r="E750" s="129"/>
      <c r="F750" s="150"/>
      <c r="G750" s="98"/>
      <c r="H750" s="67"/>
      <c r="I750" s="82"/>
      <c r="J750" s="66"/>
      <c r="K750" s="66"/>
      <c r="L750" s="66"/>
      <c r="M750" s="66"/>
    </row>
    <row r="751" spans="1:13" ht="15.75" x14ac:dyDescent="0.25">
      <c r="A751" s="21"/>
      <c r="B751" s="21"/>
      <c r="D751" s="65"/>
      <c r="E751" s="129"/>
      <c r="F751" s="150"/>
      <c r="G751" s="98"/>
      <c r="H751" s="67"/>
      <c r="I751" s="82"/>
      <c r="J751" s="66"/>
      <c r="K751" s="66"/>
      <c r="L751" s="66"/>
      <c r="M751" s="66"/>
    </row>
    <row r="752" spans="1:13" ht="15.75" x14ac:dyDescent="0.25">
      <c r="A752" s="21"/>
      <c r="B752" s="21"/>
      <c r="D752" s="65"/>
      <c r="E752" s="129"/>
      <c r="F752" s="150"/>
      <c r="G752" s="98"/>
      <c r="H752" s="67"/>
      <c r="I752" s="82"/>
      <c r="J752" s="66"/>
      <c r="K752" s="66"/>
      <c r="L752" s="66"/>
      <c r="M752" s="66"/>
    </row>
    <row r="753" spans="1:13" ht="15.75" x14ac:dyDescent="0.25">
      <c r="A753" s="21"/>
      <c r="B753" s="21"/>
      <c r="D753" s="65"/>
      <c r="E753" s="129"/>
      <c r="F753" s="150"/>
      <c r="G753" s="98"/>
      <c r="H753" s="67"/>
      <c r="I753" s="82"/>
      <c r="J753" s="66"/>
      <c r="K753" s="66"/>
      <c r="L753" s="66"/>
      <c r="M753" s="66"/>
    </row>
    <row r="754" spans="1:13" ht="15.75" x14ac:dyDescent="0.25">
      <c r="A754" s="21"/>
      <c r="B754" s="21"/>
      <c r="D754" s="65"/>
      <c r="E754" s="129"/>
      <c r="F754" s="150"/>
      <c r="G754" s="98"/>
      <c r="H754" s="67"/>
      <c r="I754" s="82"/>
      <c r="J754" s="66"/>
      <c r="K754" s="66"/>
      <c r="L754" s="66"/>
      <c r="M754" s="66"/>
    </row>
    <row r="755" spans="1:13" ht="15.75" x14ac:dyDescent="0.25">
      <c r="A755" s="21"/>
      <c r="B755" s="21"/>
      <c r="D755" s="65"/>
      <c r="E755" s="129"/>
      <c r="F755" s="150"/>
      <c r="G755" s="98"/>
      <c r="H755" s="67"/>
      <c r="I755" s="82"/>
      <c r="J755" s="66"/>
      <c r="K755" s="66"/>
      <c r="L755" s="66"/>
      <c r="M755" s="66"/>
    </row>
    <row r="756" spans="1:13" ht="15.75" x14ac:dyDescent="0.25">
      <c r="A756" s="21"/>
      <c r="B756" s="21"/>
      <c r="D756" s="65"/>
      <c r="E756" s="129"/>
      <c r="F756" s="150"/>
      <c r="G756" s="98"/>
      <c r="H756" s="67"/>
      <c r="I756" s="82"/>
      <c r="J756" s="66"/>
      <c r="K756" s="66"/>
      <c r="L756" s="66"/>
      <c r="M756" s="66"/>
    </row>
    <row r="757" spans="1:13" ht="15.75" x14ac:dyDescent="0.25">
      <c r="A757" s="21"/>
      <c r="B757" s="21"/>
      <c r="D757" s="65"/>
      <c r="E757" s="129"/>
      <c r="F757" s="150"/>
      <c r="G757" s="98"/>
      <c r="H757" s="67"/>
      <c r="I757" s="82"/>
      <c r="J757" s="66"/>
      <c r="K757" s="66"/>
      <c r="L757" s="66"/>
      <c r="M757" s="66"/>
    </row>
    <row r="758" spans="1:13" ht="15.75" x14ac:dyDescent="0.25">
      <c r="A758" s="21"/>
      <c r="B758" s="21"/>
      <c r="D758" s="65"/>
      <c r="E758" s="129"/>
      <c r="F758" s="150"/>
      <c r="G758" s="98"/>
      <c r="H758" s="67"/>
      <c r="I758" s="82"/>
      <c r="J758" s="66"/>
      <c r="K758" s="66"/>
      <c r="L758" s="66"/>
      <c r="M758" s="66"/>
    </row>
    <row r="759" spans="1:13" ht="15.75" x14ac:dyDescent="0.25">
      <c r="A759" s="21"/>
      <c r="B759" s="21"/>
      <c r="D759" s="65"/>
      <c r="E759" s="129"/>
      <c r="F759" s="150"/>
      <c r="G759" s="98"/>
      <c r="H759" s="67"/>
      <c r="I759" s="82"/>
      <c r="J759" s="66"/>
      <c r="K759" s="66"/>
      <c r="L759" s="66"/>
      <c r="M759" s="66"/>
    </row>
    <row r="760" spans="1:13" ht="15.75" x14ac:dyDescent="0.25">
      <c r="A760" s="21"/>
      <c r="B760" s="21"/>
      <c r="D760" s="65"/>
      <c r="E760" s="129"/>
      <c r="F760" s="150"/>
      <c r="G760" s="98"/>
      <c r="H760" s="67"/>
      <c r="I760" s="82"/>
      <c r="J760" s="66"/>
      <c r="K760" s="66"/>
      <c r="L760" s="66"/>
      <c r="M760" s="66"/>
    </row>
    <row r="761" spans="1:13" ht="15.75" x14ac:dyDescent="0.25">
      <c r="A761" s="21"/>
      <c r="B761" s="21"/>
      <c r="D761" s="65"/>
      <c r="E761" s="129"/>
      <c r="F761" s="150"/>
      <c r="G761" s="98"/>
      <c r="H761" s="67"/>
      <c r="I761" s="82"/>
      <c r="J761" s="66"/>
      <c r="K761" s="66"/>
      <c r="L761" s="66"/>
      <c r="M761" s="66"/>
    </row>
    <row r="762" spans="1:13" ht="15.75" x14ac:dyDescent="0.25">
      <c r="A762" s="21"/>
      <c r="B762" s="21"/>
      <c r="D762" s="65"/>
      <c r="E762" s="129"/>
      <c r="F762" s="150"/>
      <c r="G762" s="98"/>
      <c r="H762" s="67"/>
      <c r="I762" s="82"/>
      <c r="J762" s="66"/>
      <c r="K762" s="66"/>
      <c r="L762" s="66"/>
      <c r="M762" s="66"/>
    </row>
    <row r="763" spans="1:13" ht="15.75" x14ac:dyDescent="0.25">
      <c r="A763" s="21"/>
      <c r="B763" s="21"/>
      <c r="D763" s="65"/>
      <c r="E763" s="129"/>
      <c r="F763" s="150"/>
      <c r="G763" s="98"/>
      <c r="H763" s="67"/>
      <c r="I763" s="82"/>
      <c r="J763" s="66"/>
      <c r="K763" s="66"/>
      <c r="L763" s="66"/>
      <c r="M763" s="66"/>
    </row>
    <row r="764" spans="1:13" ht="15.75" x14ac:dyDescent="0.25">
      <c r="A764" s="21"/>
      <c r="B764" s="21"/>
      <c r="D764" s="65"/>
      <c r="E764" s="129"/>
      <c r="F764" s="150"/>
      <c r="G764" s="98"/>
      <c r="H764" s="67"/>
      <c r="I764" s="82"/>
      <c r="J764" s="66"/>
      <c r="K764" s="66"/>
      <c r="L764" s="66"/>
      <c r="M764" s="66"/>
    </row>
    <row r="765" spans="1:13" ht="15.75" x14ac:dyDescent="0.25">
      <c r="A765" s="21"/>
      <c r="B765" s="21"/>
      <c r="D765" s="65"/>
      <c r="E765" s="129"/>
      <c r="F765" s="150"/>
      <c r="G765" s="98"/>
      <c r="H765" s="67"/>
      <c r="I765" s="82"/>
      <c r="J765" s="66"/>
      <c r="K765" s="66"/>
      <c r="L765" s="66"/>
      <c r="M765" s="66"/>
    </row>
    <row r="766" spans="1:13" ht="15.75" x14ac:dyDescent="0.25">
      <c r="A766" s="21"/>
      <c r="B766" s="21"/>
      <c r="D766" s="65"/>
      <c r="E766" s="129"/>
      <c r="F766" s="150"/>
      <c r="G766" s="98"/>
      <c r="H766" s="67"/>
      <c r="I766" s="82"/>
      <c r="J766" s="66"/>
      <c r="K766" s="66"/>
      <c r="L766" s="66"/>
      <c r="M766" s="66"/>
    </row>
    <row r="767" spans="1:13" ht="15.75" x14ac:dyDescent="0.25">
      <c r="A767" s="21"/>
      <c r="B767" s="21"/>
      <c r="D767" s="65"/>
      <c r="E767" s="129"/>
      <c r="F767" s="150"/>
      <c r="G767" s="98"/>
      <c r="H767" s="67"/>
      <c r="I767" s="82"/>
      <c r="J767" s="66"/>
      <c r="K767" s="66"/>
      <c r="L767" s="66"/>
      <c r="M767" s="66"/>
    </row>
    <row r="768" spans="1:13" ht="15.75" x14ac:dyDescent="0.25">
      <c r="A768" s="21"/>
      <c r="B768" s="21"/>
      <c r="D768" s="65"/>
      <c r="E768" s="129"/>
      <c r="F768" s="150"/>
      <c r="G768" s="98"/>
      <c r="H768" s="67"/>
      <c r="I768" s="82"/>
      <c r="J768" s="66"/>
      <c r="K768" s="66"/>
      <c r="L768" s="66"/>
      <c r="M768" s="66"/>
    </row>
    <row r="769" spans="1:13" ht="15.75" x14ac:dyDescent="0.25">
      <c r="A769" s="21"/>
      <c r="B769" s="21"/>
      <c r="D769" s="65"/>
      <c r="E769" s="129"/>
      <c r="F769" s="150"/>
      <c r="G769" s="98"/>
      <c r="H769" s="67"/>
      <c r="I769" s="82"/>
      <c r="J769" s="66"/>
      <c r="K769" s="66"/>
      <c r="L769" s="66"/>
      <c r="M769" s="66"/>
    </row>
    <row r="770" spans="1:13" ht="15.75" x14ac:dyDescent="0.25">
      <c r="A770" s="21"/>
      <c r="B770" s="21"/>
      <c r="D770" s="65"/>
      <c r="E770" s="129"/>
      <c r="F770" s="150"/>
      <c r="G770" s="98"/>
      <c r="H770" s="67"/>
      <c r="I770" s="82"/>
      <c r="J770" s="66"/>
      <c r="K770" s="66"/>
      <c r="L770" s="66"/>
      <c r="M770" s="66"/>
    </row>
    <row r="771" spans="1:13" ht="15.75" x14ac:dyDescent="0.25">
      <c r="A771" s="21"/>
      <c r="B771" s="21"/>
      <c r="D771" s="65"/>
      <c r="E771" s="129"/>
      <c r="F771" s="150"/>
      <c r="G771" s="98"/>
      <c r="H771" s="67"/>
      <c r="I771" s="82"/>
      <c r="J771" s="66"/>
      <c r="K771" s="66"/>
      <c r="L771" s="66"/>
      <c r="M771" s="66"/>
    </row>
    <row r="772" spans="1:13" ht="15.75" x14ac:dyDescent="0.25">
      <c r="A772" s="21"/>
      <c r="B772" s="21"/>
      <c r="D772" s="65"/>
      <c r="E772" s="129"/>
      <c r="F772" s="150"/>
      <c r="G772" s="98"/>
      <c r="H772" s="67"/>
      <c r="I772" s="82"/>
      <c r="J772" s="66"/>
      <c r="K772" s="66"/>
      <c r="L772" s="66"/>
      <c r="M772" s="66"/>
    </row>
    <row r="773" spans="1:13" ht="15.75" x14ac:dyDescent="0.25">
      <c r="A773" s="21"/>
      <c r="B773" s="21"/>
      <c r="D773" s="65"/>
      <c r="E773" s="129"/>
      <c r="F773" s="150"/>
      <c r="G773" s="98"/>
      <c r="H773" s="67"/>
      <c r="I773" s="82"/>
      <c r="J773" s="66"/>
      <c r="K773" s="66"/>
      <c r="L773" s="66"/>
      <c r="M773" s="66"/>
    </row>
    <row r="774" spans="1:13" ht="15.75" x14ac:dyDescent="0.25">
      <c r="A774" s="21"/>
      <c r="B774" s="21"/>
      <c r="D774" s="65"/>
      <c r="E774" s="129"/>
      <c r="F774" s="150"/>
      <c r="G774" s="98"/>
      <c r="H774" s="67"/>
      <c r="I774" s="82"/>
      <c r="J774" s="66"/>
      <c r="K774" s="66"/>
      <c r="L774" s="66"/>
      <c r="M774" s="66"/>
    </row>
    <row r="775" spans="1:13" ht="15.75" x14ac:dyDescent="0.25">
      <c r="A775" s="21"/>
      <c r="B775" s="21"/>
      <c r="D775" s="65"/>
      <c r="E775" s="129"/>
      <c r="F775" s="150"/>
      <c r="G775" s="98"/>
      <c r="H775" s="67"/>
      <c r="I775" s="82"/>
      <c r="J775" s="66"/>
      <c r="K775" s="66"/>
      <c r="L775" s="66"/>
      <c r="M775" s="66"/>
    </row>
    <row r="776" spans="1:13" ht="15.75" x14ac:dyDescent="0.25">
      <c r="A776" s="21"/>
      <c r="B776" s="21"/>
      <c r="D776" s="65"/>
      <c r="E776" s="129"/>
      <c r="F776" s="150"/>
      <c r="G776" s="98"/>
      <c r="H776" s="67"/>
      <c r="I776" s="82"/>
      <c r="J776" s="66"/>
      <c r="K776" s="66"/>
      <c r="L776" s="66"/>
      <c r="M776" s="66"/>
    </row>
    <row r="777" spans="1:13" ht="15.75" x14ac:dyDescent="0.25">
      <c r="A777" s="21"/>
      <c r="B777" s="21"/>
      <c r="D777" s="65"/>
      <c r="E777" s="129"/>
      <c r="F777" s="150"/>
      <c r="G777" s="98"/>
      <c r="H777" s="67"/>
      <c r="I777" s="82"/>
      <c r="J777" s="66"/>
      <c r="K777" s="66"/>
      <c r="L777" s="66"/>
      <c r="M777" s="66"/>
    </row>
    <row r="778" spans="1:13" ht="15.75" x14ac:dyDescent="0.25">
      <c r="A778" s="21"/>
      <c r="B778" s="21"/>
      <c r="D778" s="65"/>
      <c r="E778" s="129"/>
      <c r="F778" s="150"/>
      <c r="G778" s="98"/>
      <c r="H778" s="67"/>
      <c r="I778" s="82"/>
      <c r="J778" s="66"/>
      <c r="K778" s="66"/>
      <c r="L778" s="66"/>
      <c r="M778" s="66"/>
    </row>
    <row r="779" spans="1:13" ht="15.75" x14ac:dyDescent="0.25">
      <c r="A779" s="21"/>
      <c r="B779" s="21"/>
      <c r="D779" s="65"/>
      <c r="E779" s="129"/>
      <c r="F779" s="150"/>
      <c r="G779" s="98"/>
      <c r="H779" s="67"/>
      <c r="I779" s="82"/>
      <c r="J779" s="66"/>
      <c r="K779" s="66"/>
      <c r="L779" s="66"/>
      <c r="M779" s="66"/>
    </row>
    <row r="780" spans="1:13" ht="15.75" x14ac:dyDescent="0.25">
      <c r="A780" s="21"/>
      <c r="B780" s="21"/>
      <c r="D780" s="65"/>
      <c r="E780" s="129"/>
      <c r="F780" s="150"/>
      <c r="G780" s="98"/>
      <c r="H780" s="67"/>
      <c r="I780" s="82"/>
      <c r="J780" s="66"/>
      <c r="K780" s="66"/>
      <c r="L780" s="66"/>
      <c r="M780" s="66"/>
    </row>
    <row r="781" spans="1:13" ht="15.75" x14ac:dyDescent="0.25">
      <c r="A781" s="21"/>
      <c r="B781" s="21"/>
      <c r="D781" s="65"/>
      <c r="E781" s="129"/>
      <c r="F781" s="150"/>
      <c r="G781" s="98"/>
      <c r="H781" s="67"/>
      <c r="I781" s="82"/>
      <c r="J781" s="66"/>
      <c r="K781" s="66"/>
      <c r="L781" s="66"/>
      <c r="M781" s="66"/>
    </row>
    <row r="782" spans="1:13" ht="15.75" x14ac:dyDescent="0.25">
      <c r="A782" s="21"/>
      <c r="B782" s="21"/>
      <c r="D782" s="65"/>
      <c r="E782" s="129"/>
      <c r="F782" s="150"/>
      <c r="G782" s="98"/>
      <c r="H782" s="67"/>
      <c r="I782" s="82"/>
      <c r="J782" s="66"/>
      <c r="K782" s="66"/>
      <c r="L782" s="66"/>
      <c r="M782" s="66"/>
    </row>
    <row r="783" spans="1:13" ht="15.75" x14ac:dyDescent="0.25">
      <c r="A783" s="21"/>
      <c r="B783" s="21"/>
      <c r="D783" s="65"/>
      <c r="E783" s="129"/>
      <c r="F783" s="150"/>
      <c r="G783" s="98"/>
      <c r="H783" s="67"/>
      <c r="I783" s="82"/>
      <c r="J783" s="66"/>
      <c r="K783" s="66"/>
      <c r="L783" s="66"/>
      <c r="M783" s="66"/>
    </row>
    <row r="784" spans="1:13" ht="15.75" x14ac:dyDescent="0.25">
      <c r="A784" s="21"/>
      <c r="B784" s="21"/>
      <c r="D784" s="65"/>
      <c r="E784" s="129"/>
      <c r="F784" s="150"/>
      <c r="G784" s="98"/>
      <c r="H784" s="67"/>
      <c r="I784" s="82"/>
      <c r="J784" s="66"/>
      <c r="K784" s="66"/>
      <c r="L784" s="66"/>
      <c r="M784" s="66"/>
    </row>
    <row r="785" spans="1:13" ht="15.75" x14ac:dyDescent="0.25">
      <c r="A785" s="21"/>
      <c r="B785" s="21"/>
      <c r="D785" s="65"/>
      <c r="E785" s="129"/>
      <c r="F785" s="150"/>
      <c r="G785" s="98"/>
      <c r="H785" s="67"/>
      <c r="I785" s="82"/>
      <c r="J785" s="66"/>
      <c r="K785" s="66"/>
      <c r="L785" s="66"/>
      <c r="M785" s="66"/>
    </row>
    <row r="786" spans="1:13" ht="15.75" x14ac:dyDescent="0.25">
      <c r="A786" s="21"/>
      <c r="B786" s="21"/>
      <c r="D786" s="65"/>
      <c r="E786" s="129"/>
      <c r="F786" s="150"/>
      <c r="G786" s="98"/>
      <c r="H786" s="67"/>
      <c r="I786" s="82"/>
      <c r="J786" s="66"/>
      <c r="K786" s="66"/>
      <c r="L786" s="66"/>
      <c r="M786" s="66"/>
    </row>
    <row r="787" spans="1:13" ht="15.75" x14ac:dyDescent="0.25">
      <c r="A787" s="21"/>
      <c r="B787" s="21"/>
      <c r="D787" s="65"/>
      <c r="E787" s="129"/>
      <c r="F787" s="150"/>
      <c r="G787" s="98"/>
      <c r="H787" s="67"/>
      <c r="I787" s="82"/>
      <c r="J787" s="66"/>
      <c r="K787" s="66"/>
      <c r="L787" s="66"/>
      <c r="M787" s="66"/>
    </row>
    <row r="788" spans="1:13" ht="15.75" x14ac:dyDescent="0.25">
      <c r="A788" s="21"/>
      <c r="B788" s="21"/>
      <c r="D788" s="65"/>
      <c r="E788" s="129"/>
      <c r="F788" s="150"/>
      <c r="G788" s="98"/>
      <c r="H788" s="67"/>
      <c r="I788" s="82"/>
      <c r="J788" s="66"/>
      <c r="K788" s="66"/>
      <c r="L788" s="66"/>
      <c r="M788" s="66"/>
    </row>
    <row r="789" spans="1:13" ht="15.75" x14ac:dyDescent="0.25">
      <c r="A789" s="21"/>
      <c r="B789" s="21"/>
      <c r="D789" s="65"/>
      <c r="E789" s="129"/>
      <c r="F789" s="150"/>
      <c r="G789" s="98"/>
      <c r="H789" s="67"/>
      <c r="I789" s="82"/>
      <c r="J789" s="66"/>
      <c r="K789" s="66"/>
      <c r="L789" s="66"/>
      <c r="M789" s="66"/>
    </row>
    <row r="790" spans="1:13" ht="15.75" x14ac:dyDescent="0.25">
      <c r="A790" s="21"/>
      <c r="B790" s="21"/>
      <c r="D790" s="65"/>
      <c r="E790" s="129"/>
      <c r="F790" s="150"/>
      <c r="G790" s="98"/>
      <c r="H790" s="67"/>
      <c r="I790" s="82"/>
      <c r="J790" s="66"/>
      <c r="K790" s="66"/>
      <c r="L790" s="66"/>
      <c r="M790" s="66"/>
    </row>
    <row r="791" spans="1:13" ht="15.75" x14ac:dyDescent="0.25">
      <c r="A791" s="21"/>
      <c r="B791" s="21"/>
      <c r="D791" s="65"/>
      <c r="E791" s="129"/>
      <c r="F791" s="150"/>
      <c r="G791" s="98"/>
      <c r="H791" s="67"/>
      <c r="I791" s="82"/>
      <c r="J791" s="66"/>
      <c r="K791" s="66"/>
      <c r="L791" s="66"/>
      <c r="M791" s="66"/>
    </row>
    <row r="792" spans="1:13" ht="15.75" x14ac:dyDescent="0.25">
      <c r="A792" s="21"/>
      <c r="B792" s="21"/>
      <c r="D792" s="65"/>
      <c r="E792" s="129"/>
      <c r="F792" s="150"/>
      <c r="G792" s="98"/>
      <c r="H792" s="67"/>
      <c r="I792" s="82"/>
      <c r="J792" s="66"/>
      <c r="K792" s="66"/>
      <c r="L792" s="66"/>
      <c r="M792" s="66"/>
    </row>
    <row r="793" spans="1:13" ht="15.75" x14ac:dyDescent="0.25">
      <c r="A793" s="21"/>
      <c r="B793" s="21"/>
      <c r="D793" s="65"/>
      <c r="E793" s="129"/>
      <c r="F793" s="150"/>
      <c r="G793" s="98"/>
      <c r="H793" s="67"/>
      <c r="I793" s="82"/>
      <c r="J793" s="66"/>
      <c r="K793" s="66"/>
      <c r="L793" s="66"/>
      <c r="M793" s="66"/>
    </row>
    <row r="794" spans="1:13" ht="15.75" x14ac:dyDescent="0.25">
      <c r="A794" s="21"/>
      <c r="B794" s="21"/>
      <c r="D794" s="65"/>
      <c r="E794" s="129"/>
      <c r="F794" s="150"/>
      <c r="G794" s="98"/>
      <c r="H794" s="67"/>
      <c r="I794" s="82"/>
      <c r="J794" s="66"/>
      <c r="K794" s="66"/>
      <c r="L794" s="66"/>
      <c r="M794" s="66"/>
    </row>
    <row r="795" spans="1:13" ht="15.75" x14ac:dyDescent="0.25">
      <c r="A795" s="21"/>
      <c r="B795" s="21"/>
      <c r="D795" s="65"/>
      <c r="E795" s="129"/>
      <c r="F795" s="150"/>
      <c r="G795" s="98"/>
      <c r="H795" s="67"/>
      <c r="I795" s="82"/>
      <c r="J795" s="66"/>
      <c r="K795" s="66"/>
      <c r="L795" s="66"/>
      <c r="M795" s="66"/>
    </row>
    <row r="796" spans="1:13" ht="15.75" x14ac:dyDescent="0.25">
      <c r="A796" s="21"/>
      <c r="B796" s="21"/>
      <c r="D796" s="65"/>
      <c r="E796" s="129"/>
      <c r="F796" s="150"/>
      <c r="G796" s="98"/>
      <c r="H796" s="67"/>
      <c r="I796" s="82"/>
      <c r="J796" s="66"/>
      <c r="K796" s="66"/>
      <c r="L796" s="66"/>
      <c r="M796" s="66"/>
    </row>
    <row r="797" spans="1:13" ht="15.75" x14ac:dyDescent="0.25">
      <c r="A797" s="21"/>
      <c r="B797" s="21"/>
      <c r="D797" s="65"/>
      <c r="E797" s="129"/>
      <c r="F797" s="150"/>
      <c r="G797" s="98"/>
      <c r="H797" s="67"/>
      <c r="I797" s="82"/>
      <c r="J797" s="66"/>
      <c r="K797" s="66"/>
      <c r="L797" s="66"/>
      <c r="M797" s="66"/>
    </row>
    <row r="798" spans="1:13" ht="15.75" x14ac:dyDescent="0.25">
      <c r="A798" s="21"/>
      <c r="B798" s="21"/>
      <c r="D798" s="65"/>
      <c r="E798" s="129"/>
      <c r="F798" s="150"/>
      <c r="G798" s="98"/>
      <c r="H798" s="67"/>
      <c r="I798" s="82"/>
      <c r="J798" s="66"/>
      <c r="K798" s="66"/>
      <c r="L798" s="66"/>
      <c r="M798" s="66"/>
    </row>
    <row r="799" spans="1:13" ht="15.75" x14ac:dyDescent="0.25">
      <c r="A799" s="21"/>
      <c r="B799" s="21"/>
      <c r="D799" s="65"/>
      <c r="E799" s="129"/>
      <c r="F799" s="150"/>
      <c r="G799" s="98"/>
      <c r="H799" s="67"/>
      <c r="I799" s="82"/>
      <c r="J799" s="66"/>
      <c r="K799" s="66"/>
      <c r="L799" s="66"/>
      <c r="M799" s="66"/>
    </row>
    <row r="800" spans="1:13" ht="15.75" x14ac:dyDescent="0.25">
      <c r="A800" s="21"/>
      <c r="B800" s="21"/>
      <c r="D800" s="65"/>
      <c r="E800" s="129"/>
      <c r="F800" s="150"/>
      <c r="G800" s="98"/>
      <c r="H800" s="67"/>
      <c r="I800" s="82"/>
      <c r="J800" s="66"/>
      <c r="K800" s="66"/>
      <c r="L800" s="66"/>
      <c r="M800" s="66"/>
    </row>
    <row r="801" spans="1:13" ht="15.75" x14ac:dyDescent="0.25">
      <c r="A801" s="21"/>
      <c r="B801" s="21"/>
      <c r="D801" s="65"/>
      <c r="E801" s="129"/>
      <c r="F801" s="150"/>
      <c r="G801" s="98"/>
      <c r="H801" s="67"/>
      <c r="I801" s="82"/>
      <c r="J801" s="66"/>
      <c r="K801" s="66"/>
      <c r="L801" s="66"/>
      <c r="M801" s="66"/>
    </row>
    <row r="802" spans="1:13" ht="15.75" x14ac:dyDescent="0.25">
      <c r="A802" s="21"/>
      <c r="B802" s="21"/>
      <c r="D802" s="65"/>
      <c r="E802" s="129"/>
      <c r="F802" s="150"/>
      <c r="G802" s="98"/>
      <c r="H802" s="67"/>
      <c r="I802" s="82"/>
      <c r="J802" s="66"/>
      <c r="K802" s="66"/>
      <c r="L802" s="66"/>
      <c r="M802" s="66"/>
    </row>
    <row r="803" spans="1:13" ht="15.75" x14ac:dyDescent="0.25">
      <c r="A803" s="21"/>
      <c r="B803" s="21"/>
      <c r="D803" s="65"/>
      <c r="E803" s="129"/>
      <c r="F803" s="150"/>
      <c r="G803" s="98"/>
      <c r="H803" s="67"/>
      <c r="I803" s="82"/>
      <c r="J803" s="66"/>
      <c r="K803" s="66"/>
      <c r="L803" s="66"/>
      <c r="M803" s="66"/>
    </row>
    <row r="804" spans="1:13" ht="15.75" x14ac:dyDescent="0.25">
      <c r="A804" s="21"/>
      <c r="B804" s="21"/>
      <c r="D804" s="65"/>
      <c r="E804" s="129"/>
      <c r="F804" s="150"/>
      <c r="G804" s="98"/>
      <c r="H804" s="67"/>
      <c r="I804" s="82"/>
      <c r="J804" s="66"/>
      <c r="K804" s="66"/>
      <c r="L804" s="66"/>
      <c r="M804" s="66"/>
    </row>
    <row r="805" spans="1:13" ht="15.75" x14ac:dyDescent="0.25">
      <c r="A805" s="21"/>
      <c r="B805" s="21"/>
      <c r="D805" s="65"/>
      <c r="E805" s="129"/>
      <c r="F805" s="150"/>
      <c r="G805" s="98"/>
      <c r="H805" s="67"/>
      <c r="I805" s="82"/>
      <c r="J805" s="66"/>
      <c r="K805" s="66"/>
      <c r="L805" s="66"/>
      <c r="M805" s="66"/>
    </row>
    <row r="806" spans="1:13" ht="15.75" x14ac:dyDescent="0.25">
      <c r="A806" s="21"/>
      <c r="B806" s="21"/>
      <c r="D806" s="65"/>
      <c r="E806" s="129"/>
      <c r="F806" s="150"/>
      <c r="G806" s="98"/>
      <c r="H806" s="67"/>
      <c r="I806" s="82"/>
      <c r="J806" s="66"/>
      <c r="K806" s="66"/>
      <c r="L806" s="66"/>
      <c r="M806" s="66"/>
    </row>
    <row r="807" spans="1:13" ht="15.75" x14ac:dyDescent="0.25">
      <c r="A807" s="21"/>
      <c r="B807" s="21"/>
      <c r="D807" s="65"/>
      <c r="E807" s="129"/>
      <c r="F807" s="150"/>
      <c r="G807" s="98"/>
      <c r="H807" s="67"/>
      <c r="I807" s="82"/>
      <c r="J807" s="66"/>
      <c r="K807" s="66"/>
      <c r="L807" s="66"/>
      <c r="M807" s="66"/>
    </row>
    <row r="808" spans="1:13" ht="15.75" x14ac:dyDescent="0.25">
      <c r="A808" s="21"/>
      <c r="B808" s="21"/>
      <c r="D808" s="65"/>
      <c r="E808" s="129"/>
      <c r="F808" s="150"/>
      <c r="G808" s="98"/>
      <c r="H808" s="67"/>
      <c r="I808" s="82"/>
      <c r="J808" s="66"/>
      <c r="K808" s="66"/>
      <c r="L808" s="66"/>
      <c r="M808" s="66"/>
    </row>
    <row r="809" spans="1:13" ht="15.75" x14ac:dyDescent="0.25">
      <c r="A809" s="21"/>
      <c r="B809" s="21"/>
      <c r="D809" s="65"/>
      <c r="E809" s="129"/>
      <c r="F809" s="150"/>
      <c r="G809" s="98"/>
      <c r="H809" s="67"/>
      <c r="I809" s="82"/>
      <c r="J809" s="66"/>
      <c r="K809" s="66"/>
      <c r="L809" s="66"/>
      <c r="M809" s="66"/>
    </row>
    <row r="810" spans="1:13" ht="15.75" x14ac:dyDescent="0.25">
      <c r="A810" s="21"/>
      <c r="B810" s="21"/>
      <c r="D810" s="65"/>
      <c r="E810" s="129"/>
      <c r="F810" s="150"/>
      <c r="G810" s="98"/>
      <c r="H810" s="67"/>
      <c r="I810" s="82"/>
      <c r="J810" s="66"/>
      <c r="K810" s="66"/>
      <c r="L810" s="66"/>
      <c r="M810" s="66"/>
    </row>
    <row r="811" spans="1:13" ht="15.75" x14ac:dyDescent="0.25">
      <c r="A811" s="21"/>
      <c r="B811" s="21"/>
      <c r="D811" s="65"/>
      <c r="E811" s="129"/>
      <c r="F811" s="150"/>
      <c r="G811" s="98"/>
      <c r="H811" s="67"/>
      <c r="I811" s="82"/>
      <c r="J811" s="66"/>
      <c r="K811" s="66"/>
      <c r="L811" s="66"/>
      <c r="M811" s="66"/>
    </row>
    <row r="812" spans="1:13" ht="15.75" x14ac:dyDescent="0.25">
      <c r="A812" s="21"/>
      <c r="B812" s="21"/>
      <c r="D812" s="65"/>
      <c r="E812" s="129"/>
      <c r="F812" s="150"/>
      <c r="G812" s="98"/>
      <c r="H812" s="67"/>
      <c r="I812" s="82"/>
      <c r="J812" s="66"/>
      <c r="K812" s="66"/>
      <c r="L812" s="66"/>
      <c r="M812" s="66"/>
    </row>
    <row r="813" spans="1:13" ht="15.75" x14ac:dyDescent="0.25">
      <c r="A813" s="21"/>
      <c r="B813" s="21"/>
      <c r="D813" s="65"/>
      <c r="E813" s="129"/>
      <c r="F813" s="150"/>
      <c r="G813" s="98"/>
      <c r="H813" s="67"/>
      <c r="I813" s="82"/>
      <c r="J813" s="66"/>
      <c r="K813" s="66"/>
      <c r="L813" s="66"/>
      <c r="M813" s="66"/>
    </row>
    <row r="814" spans="1:13" ht="15.75" x14ac:dyDescent="0.25">
      <c r="A814" s="21"/>
      <c r="B814" s="21"/>
      <c r="D814" s="65"/>
      <c r="E814" s="129"/>
      <c r="F814" s="150"/>
      <c r="G814" s="98"/>
      <c r="H814" s="67"/>
      <c r="I814" s="82"/>
      <c r="J814" s="66"/>
      <c r="K814" s="66"/>
      <c r="L814" s="66"/>
      <c r="M814" s="66"/>
    </row>
    <row r="815" spans="1:13" ht="15.75" x14ac:dyDescent="0.25">
      <c r="A815" s="21"/>
      <c r="B815" s="21"/>
      <c r="D815" s="65"/>
      <c r="E815" s="129"/>
      <c r="F815" s="150"/>
      <c r="G815" s="98"/>
      <c r="H815" s="67"/>
      <c r="I815" s="82"/>
      <c r="J815" s="66"/>
      <c r="K815" s="66"/>
      <c r="L815" s="66"/>
      <c r="M815" s="66"/>
    </row>
    <row r="816" spans="1:13" ht="15.75" x14ac:dyDescent="0.25">
      <c r="A816" s="21"/>
      <c r="B816" s="21"/>
      <c r="D816" s="65"/>
      <c r="E816" s="129"/>
      <c r="F816" s="150"/>
      <c r="G816" s="98"/>
      <c r="H816" s="67"/>
      <c r="I816" s="82"/>
      <c r="J816" s="66"/>
      <c r="K816" s="66"/>
      <c r="L816" s="66"/>
      <c r="M816" s="66"/>
    </row>
    <row r="817" spans="1:13" ht="15.75" x14ac:dyDescent="0.25">
      <c r="A817" s="21"/>
      <c r="B817" s="21"/>
      <c r="D817" s="65"/>
      <c r="E817" s="129"/>
      <c r="F817" s="150"/>
      <c r="G817" s="98"/>
      <c r="H817" s="67"/>
      <c r="I817" s="82"/>
      <c r="J817" s="66"/>
      <c r="K817" s="66"/>
      <c r="L817" s="66"/>
      <c r="M817" s="66"/>
    </row>
    <row r="818" spans="1:13" ht="15.75" x14ac:dyDescent="0.25">
      <c r="A818" s="21"/>
      <c r="B818" s="21"/>
      <c r="D818" s="65"/>
      <c r="E818" s="129"/>
      <c r="F818" s="150"/>
      <c r="G818" s="98"/>
      <c r="H818" s="67"/>
      <c r="I818" s="82"/>
      <c r="J818" s="66"/>
      <c r="K818" s="66"/>
      <c r="L818" s="66"/>
      <c r="M818" s="66"/>
    </row>
    <row r="819" spans="1:13" ht="15.75" x14ac:dyDescent="0.25">
      <c r="A819" s="21"/>
      <c r="B819" s="21"/>
      <c r="D819" s="65"/>
      <c r="E819" s="129"/>
      <c r="F819" s="150"/>
      <c r="G819" s="98"/>
      <c r="H819" s="67"/>
      <c r="I819" s="82"/>
      <c r="J819" s="66"/>
      <c r="K819" s="66"/>
      <c r="L819" s="66"/>
      <c r="M819" s="66"/>
    </row>
    <row r="820" spans="1:13" ht="15.75" x14ac:dyDescent="0.25">
      <c r="A820" s="21"/>
      <c r="B820" s="21"/>
      <c r="D820" s="65"/>
      <c r="E820" s="129"/>
      <c r="F820" s="150"/>
      <c r="G820" s="98"/>
      <c r="H820" s="67"/>
      <c r="I820" s="82"/>
      <c r="J820" s="66"/>
      <c r="K820" s="66"/>
      <c r="L820" s="66"/>
      <c r="M820" s="66"/>
    </row>
    <row r="821" spans="1:13" ht="15.75" x14ac:dyDescent="0.25">
      <c r="A821" s="21"/>
      <c r="B821" s="21"/>
      <c r="D821" s="65"/>
      <c r="E821" s="129"/>
      <c r="F821" s="150"/>
      <c r="G821" s="98"/>
      <c r="H821" s="67"/>
      <c r="I821" s="82"/>
      <c r="J821" s="66"/>
      <c r="K821" s="66"/>
      <c r="L821" s="66"/>
      <c r="M821" s="66"/>
    </row>
    <row r="822" spans="1:13" ht="15.75" x14ac:dyDescent="0.25">
      <c r="A822" s="21"/>
      <c r="B822" s="21"/>
      <c r="D822" s="65"/>
      <c r="E822" s="129"/>
      <c r="F822" s="150"/>
      <c r="G822" s="98"/>
      <c r="H822" s="67"/>
      <c r="I822" s="82"/>
      <c r="J822" s="66"/>
      <c r="K822" s="66"/>
      <c r="L822" s="66"/>
      <c r="M822" s="66"/>
    </row>
    <row r="823" spans="1:13" ht="15.75" x14ac:dyDescent="0.25">
      <c r="A823" s="21"/>
      <c r="B823" s="21"/>
      <c r="D823" s="65"/>
      <c r="E823" s="129"/>
      <c r="F823" s="150"/>
      <c r="G823" s="98"/>
      <c r="H823" s="67"/>
      <c r="I823" s="82"/>
      <c r="J823" s="66"/>
      <c r="K823" s="66"/>
      <c r="L823" s="66"/>
      <c r="M823" s="66"/>
    </row>
    <row r="824" spans="1:13" ht="15.75" x14ac:dyDescent="0.25">
      <c r="A824" s="21"/>
      <c r="B824" s="21"/>
      <c r="D824" s="65"/>
      <c r="E824" s="129"/>
      <c r="F824" s="150"/>
      <c r="G824" s="98"/>
      <c r="H824" s="67"/>
      <c r="I824" s="82"/>
      <c r="J824" s="66"/>
      <c r="K824" s="66"/>
      <c r="L824" s="66"/>
      <c r="M824" s="66"/>
    </row>
    <row r="825" spans="1:13" ht="15.75" x14ac:dyDescent="0.25">
      <c r="A825" s="21"/>
      <c r="B825" s="21"/>
      <c r="D825" s="65"/>
      <c r="E825" s="129"/>
      <c r="F825" s="150"/>
      <c r="G825" s="98"/>
      <c r="H825" s="67"/>
      <c r="I825" s="82"/>
      <c r="J825" s="66"/>
      <c r="K825" s="66"/>
      <c r="L825" s="66"/>
      <c r="M825" s="66"/>
    </row>
    <row r="826" spans="1:13" ht="15.75" x14ac:dyDescent="0.25">
      <c r="A826" s="21"/>
      <c r="B826" s="21"/>
      <c r="D826" s="65"/>
      <c r="E826" s="129"/>
      <c r="F826" s="150"/>
      <c r="G826" s="98"/>
      <c r="H826" s="67"/>
      <c r="I826" s="82"/>
      <c r="J826" s="66"/>
      <c r="K826" s="66"/>
      <c r="L826" s="66"/>
      <c r="M826" s="66"/>
    </row>
    <row r="827" spans="1:13" ht="15.75" x14ac:dyDescent="0.25">
      <c r="A827" s="21"/>
      <c r="B827" s="21"/>
      <c r="D827" s="65"/>
      <c r="E827" s="129"/>
      <c r="F827" s="150"/>
      <c r="G827" s="98"/>
      <c r="H827" s="67"/>
      <c r="I827" s="82"/>
      <c r="J827" s="66"/>
      <c r="K827" s="66"/>
      <c r="L827" s="66"/>
      <c r="M827" s="66"/>
    </row>
    <row r="828" spans="1:13" ht="15.75" x14ac:dyDescent="0.25">
      <c r="A828" s="21"/>
      <c r="B828" s="21"/>
      <c r="D828" s="65"/>
      <c r="E828" s="129"/>
      <c r="F828" s="150"/>
      <c r="G828" s="98"/>
      <c r="H828" s="67"/>
      <c r="I828" s="82"/>
      <c r="J828" s="66"/>
      <c r="K828" s="66"/>
      <c r="L828" s="66"/>
      <c r="M828" s="66"/>
    </row>
    <row r="829" spans="1:13" ht="15.75" x14ac:dyDescent="0.25">
      <c r="A829" s="21"/>
      <c r="B829" s="21"/>
      <c r="D829" s="65"/>
      <c r="E829" s="129"/>
      <c r="F829" s="150"/>
      <c r="G829" s="98"/>
      <c r="H829" s="67"/>
      <c r="I829" s="82"/>
      <c r="J829" s="66"/>
      <c r="K829" s="66"/>
      <c r="L829" s="66"/>
      <c r="M829" s="66"/>
    </row>
    <row r="830" spans="1:13" ht="15.75" x14ac:dyDescent="0.25">
      <c r="A830" s="21"/>
      <c r="B830" s="21"/>
      <c r="D830" s="65"/>
      <c r="E830" s="129"/>
      <c r="F830" s="150"/>
      <c r="G830" s="98"/>
      <c r="H830" s="67"/>
      <c r="I830" s="82"/>
      <c r="J830" s="66"/>
      <c r="K830" s="66"/>
      <c r="L830" s="66"/>
      <c r="M830" s="66"/>
    </row>
    <row r="831" spans="1:13" ht="15.75" x14ac:dyDescent="0.25">
      <c r="A831" s="21"/>
      <c r="B831" s="21"/>
      <c r="D831" s="65"/>
      <c r="E831" s="129"/>
      <c r="F831" s="150"/>
      <c r="G831" s="98"/>
      <c r="H831" s="67"/>
      <c r="I831" s="82"/>
      <c r="J831" s="66"/>
      <c r="K831" s="66"/>
      <c r="L831" s="66"/>
      <c r="M831" s="66"/>
    </row>
    <row r="832" spans="1:13" ht="15.75" x14ac:dyDescent="0.25">
      <c r="A832" s="21"/>
      <c r="B832" s="21"/>
      <c r="D832" s="65"/>
      <c r="E832" s="129"/>
      <c r="F832" s="150"/>
      <c r="G832" s="98"/>
      <c r="H832" s="67"/>
      <c r="I832" s="82"/>
      <c r="J832" s="66"/>
      <c r="K832" s="66"/>
      <c r="L832" s="66"/>
      <c r="M832" s="66"/>
    </row>
    <row r="833" spans="1:13" ht="15.75" x14ac:dyDescent="0.25">
      <c r="A833" s="21"/>
      <c r="B833" s="21"/>
      <c r="D833" s="65"/>
      <c r="E833" s="129"/>
      <c r="F833" s="150"/>
      <c r="G833" s="98"/>
      <c r="H833" s="67"/>
      <c r="I833" s="82"/>
      <c r="J833" s="66"/>
      <c r="K833" s="66"/>
      <c r="L833" s="66"/>
      <c r="M833" s="66"/>
    </row>
    <row r="834" spans="1:13" ht="15.75" x14ac:dyDescent="0.25">
      <c r="A834" s="21"/>
      <c r="B834" s="21"/>
      <c r="D834" s="65"/>
      <c r="E834" s="129"/>
      <c r="F834" s="150"/>
      <c r="G834" s="98"/>
      <c r="H834" s="67"/>
      <c r="I834" s="82"/>
      <c r="J834" s="66"/>
      <c r="K834" s="66"/>
      <c r="L834" s="66"/>
      <c r="M834" s="66"/>
    </row>
    <row r="835" spans="1:13" ht="15.75" x14ac:dyDescent="0.25">
      <c r="A835" s="21"/>
      <c r="B835" s="21"/>
      <c r="D835" s="65"/>
      <c r="E835" s="129"/>
      <c r="F835" s="150"/>
      <c r="G835" s="98"/>
      <c r="H835" s="67"/>
      <c r="I835" s="82"/>
      <c r="J835" s="66"/>
      <c r="K835" s="66"/>
      <c r="L835" s="66"/>
      <c r="M835" s="66"/>
    </row>
    <row r="836" spans="1:13" ht="15.75" x14ac:dyDescent="0.25">
      <c r="A836" s="21"/>
      <c r="B836" s="21"/>
      <c r="D836" s="65"/>
      <c r="E836" s="129"/>
      <c r="F836" s="150"/>
      <c r="G836" s="98"/>
      <c r="H836" s="67"/>
      <c r="I836" s="82"/>
      <c r="J836" s="66"/>
      <c r="K836" s="66"/>
      <c r="L836" s="66"/>
      <c r="M836" s="66"/>
    </row>
    <row r="837" spans="1:13" ht="15.75" x14ac:dyDescent="0.25">
      <c r="A837" s="21"/>
      <c r="B837" s="21"/>
      <c r="D837" s="65"/>
      <c r="E837" s="129"/>
      <c r="F837" s="150"/>
      <c r="G837" s="98"/>
      <c r="H837" s="67"/>
      <c r="I837" s="82"/>
      <c r="J837" s="66"/>
      <c r="K837" s="66"/>
      <c r="L837" s="66"/>
      <c r="M837" s="66"/>
    </row>
    <row r="838" spans="1:13" ht="15.75" x14ac:dyDescent="0.25">
      <c r="A838" s="21"/>
      <c r="B838" s="21"/>
      <c r="D838" s="65"/>
      <c r="E838" s="129"/>
      <c r="F838" s="150"/>
      <c r="G838" s="98"/>
      <c r="H838" s="67"/>
      <c r="I838" s="82"/>
      <c r="J838" s="66"/>
      <c r="K838" s="66"/>
      <c r="L838" s="66"/>
      <c r="M838" s="66"/>
    </row>
    <row r="839" spans="1:13" ht="15.75" x14ac:dyDescent="0.25">
      <c r="A839" s="21"/>
      <c r="B839" s="21"/>
      <c r="D839" s="65"/>
      <c r="E839" s="129"/>
      <c r="F839" s="150"/>
      <c r="G839" s="98"/>
      <c r="H839" s="67"/>
      <c r="I839" s="82"/>
      <c r="J839" s="66"/>
      <c r="K839" s="66"/>
      <c r="L839" s="66"/>
      <c r="M839" s="66"/>
    </row>
    <row r="840" spans="1:13" ht="15.75" x14ac:dyDescent="0.25">
      <c r="A840" s="21"/>
      <c r="B840" s="21"/>
      <c r="D840" s="65"/>
      <c r="E840" s="129"/>
      <c r="F840" s="150"/>
      <c r="G840" s="98"/>
      <c r="H840" s="67"/>
      <c r="I840" s="82"/>
      <c r="J840" s="66"/>
      <c r="K840" s="66"/>
      <c r="L840" s="66"/>
      <c r="M840" s="66"/>
    </row>
    <row r="841" spans="1:13" ht="15.75" x14ac:dyDescent="0.25">
      <c r="A841" s="21"/>
      <c r="B841" s="21"/>
      <c r="D841" s="65"/>
      <c r="E841" s="129"/>
      <c r="F841" s="150"/>
      <c r="G841" s="98"/>
      <c r="H841" s="67"/>
      <c r="I841" s="82"/>
      <c r="J841" s="66"/>
      <c r="K841" s="66"/>
      <c r="L841" s="66"/>
      <c r="M841" s="66"/>
    </row>
    <row r="842" spans="1:13" ht="15.75" x14ac:dyDescent="0.25">
      <c r="A842" s="21"/>
      <c r="B842" s="21"/>
      <c r="D842" s="65"/>
      <c r="E842" s="129"/>
      <c r="F842" s="150"/>
      <c r="G842" s="98"/>
      <c r="H842" s="67"/>
      <c r="I842" s="82"/>
      <c r="J842" s="66"/>
      <c r="K842" s="66"/>
      <c r="L842" s="66"/>
      <c r="M842" s="66"/>
    </row>
    <row r="843" spans="1:13" ht="15.75" x14ac:dyDescent="0.25">
      <c r="A843" s="21"/>
      <c r="B843" s="21"/>
      <c r="D843" s="65"/>
      <c r="E843" s="129"/>
      <c r="F843" s="150"/>
      <c r="G843" s="98"/>
      <c r="H843" s="67"/>
      <c r="I843" s="82"/>
      <c r="J843" s="66"/>
      <c r="K843" s="66"/>
      <c r="L843" s="66"/>
      <c r="M843" s="66"/>
    </row>
    <row r="844" spans="1:13" ht="15.75" x14ac:dyDescent="0.25">
      <c r="A844" s="21"/>
      <c r="B844" s="21"/>
      <c r="D844" s="65"/>
      <c r="E844" s="129"/>
      <c r="F844" s="150"/>
      <c r="G844" s="98"/>
      <c r="H844" s="67"/>
      <c r="I844" s="82"/>
      <c r="J844" s="66"/>
      <c r="K844" s="66"/>
      <c r="L844" s="66"/>
      <c r="M844" s="66"/>
    </row>
    <row r="845" spans="1:13" ht="15.75" x14ac:dyDescent="0.25">
      <c r="A845" s="21"/>
      <c r="B845" s="21"/>
      <c r="D845" s="65"/>
      <c r="E845" s="129"/>
      <c r="F845" s="150"/>
      <c r="G845" s="98"/>
      <c r="H845" s="67"/>
      <c r="I845" s="82"/>
      <c r="J845" s="66"/>
      <c r="K845" s="66"/>
      <c r="L845" s="66"/>
      <c r="M845" s="66"/>
    </row>
    <row r="846" spans="1:13" ht="15.75" x14ac:dyDescent="0.25">
      <c r="A846" s="21"/>
      <c r="B846" s="21"/>
      <c r="D846" s="65"/>
      <c r="E846" s="129"/>
      <c r="F846" s="150"/>
      <c r="G846" s="98"/>
      <c r="H846" s="67"/>
      <c r="I846" s="82"/>
      <c r="J846" s="66"/>
      <c r="K846" s="66"/>
      <c r="L846" s="66"/>
      <c r="M846" s="66"/>
    </row>
    <row r="847" spans="1:13" ht="15.75" x14ac:dyDescent="0.25">
      <c r="A847" s="21"/>
      <c r="B847" s="21"/>
      <c r="D847" s="65"/>
      <c r="E847" s="129"/>
      <c r="F847" s="150"/>
      <c r="G847" s="98"/>
      <c r="H847" s="67"/>
      <c r="I847" s="82"/>
      <c r="J847" s="66"/>
      <c r="K847" s="66"/>
      <c r="L847" s="66"/>
      <c r="M847" s="66"/>
    </row>
    <row r="848" spans="1:13" ht="15.75" x14ac:dyDescent="0.25">
      <c r="A848" s="21"/>
      <c r="B848" s="21"/>
      <c r="D848" s="65"/>
      <c r="E848" s="129"/>
      <c r="F848" s="150"/>
      <c r="G848" s="98"/>
      <c r="H848" s="67"/>
      <c r="I848" s="82"/>
      <c r="J848" s="66"/>
      <c r="K848" s="66"/>
      <c r="L848" s="66"/>
      <c r="M848" s="66"/>
    </row>
    <row r="849" spans="1:13" ht="15.75" x14ac:dyDescent="0.25">
      <c r="A849" s="21"/>
      <c r="B849" s="21"/>
      <c r="D849" s="65"/>
      <c r="E849" s="129"/>
      <c r="F849" s="150"/>
      <c r="G849" s="98"/>
      <c r="H849" s="67"/>
      <c r="I849" s="82"/>
      <c r="J849" s="66"/>
      <c r="K849" s="66"/>
      <c r="L849" s="66"/>
      <c r="M849" s="66"/>
    </row>
    <row r="850" spans="1:13" ht="15.75" x14ac:dyDescent="0.25">
      <c r="A850" s="21"/>
      <c r="B850" s="21"/>
      <c r="D850" s="65"/>
      <c r="E850" s="129"/>
      <c r="F850" s="150"/>
      <c r="G850" s="98"/>
      <c r="H850" s="67"/>
      <c r="I850" s="82"/>
      <c r="J850" s="66"/>
      <c r="K850" s="66"/>
      <c r="L850" s="66"/>
      <c r="M850" s="66"/>
    </row>
    <row r="851" spans="1:13" ht="15.75" x14ac:dyDescent="0.25">
      <c r="A851" s="21"/>
      <c r="B851" s="21"/>
      <c r="D851" s="65"/>
      <c r="E851" s="129"/>
      <c r="F851" s="150"/>
      <c r="G851" s="98"/>
      <c r="H851" s="67"/>
      <c r="I851" s="82"/>
      <c r="J851" s="66"/>
      <c r="K851" s="66"/>
      <c r="L851" s="66"/>
      <c r="M851" s="66"/>
    </row>
    <row r="852" spans="1:13" ht="15.75" x14ac:dyDescent="0.25">
      <c r="A852" s="21"/>
      <c r="B852" s="21"/>
      <c r="D852" s="65"/>
      <c r="E852" s="129"/>
      <c r="F852" s="150"/>
      <c r="G852" s="98"/>
      <c r="H852" s="67"/>
      <c r="I852" s="82"/>
      <c r="J852" s="66"/>
      <c r="K852" s="66"/>
      <c r="L852" s="66"/>
      <c r="M852" s="66"/>
    </row>
    <row r="853" spans="1:13" ht="15.75" x14ac:dyDescent="0.25">
      <c r="A853" s="21"/>
      <c r="B853" s="21"/>
      <c r="D853" s="65"/>
      <c r="E853" s="129"/>
      <c r="F853" s="150"/>
      <c r="G853" s="98"/>
      <c r="H853" s="67"/>
      <c r="I853" s="82"/>
      <c r="J853" s="66"/>
      <c r="K853" s="66"/>
      <c r="L853" s="66"/>
      <c r="M853" s="66"/>
    </row>
    <row r="854" spans="1:13" ht="15.75" x14ac:dyDescent="0.25">
      <c r="A854" s="21"/>
      <c r="B854" s="21"/>
      <c r="D854" s="65"/>
      <c r="E854" s="129"/>
      <c r="F854" s="150"/>
      <c r="G854" s="98"/>
      <c r="H854" s="67"/>
      <c r="I854" s="82"/>
      <c r="J854" s="66"/>
      <c r="K854" s="66"/>
      <c r="L854" s="66"/>
      <c r="M854" s="66"/>
    </row>
    <row r="855" spans="1:13" ht="15.75" x14ac:dyDescent="0.25">
      <c r="A855" s="21"/>
      <c r="B855" s="21"/>
      <c r="D855" s="65"/>
      <c r="E855" s="129"/>
      <c r="F855" s="150"/>
      <c r="G855" s="98"/>
      <c r="H855" s="67"/>
      <c r="I855" s="82"/>
      <c r="J855" s="66"/>
      <c r="K855" s="66"/>
      <c r="L855" s="66"/>
      <c r="M855" s="66"/>
    </row>
    <row r="856" spans="1:13" ht="15.75" x14ac:dyDescent="0.25">
      <c r="A856" s="21"/>
      <c r="B856" s="21"/>
      <c r="D856" s="65"/>
      <c r="E856" s="129"/>
      <c r="F856" s="150"/>
      <c r="G856" s="98"/>
      <c r="H856" s="67"/>
      <c r="I856" s="82"/>
      <c r="J856" s="66"/>
      <c r="K856" s="66"/>
      <c r="L856" s="66"/>
      <c r="M856" s="66"/>
    </row>
    <row r="857" spans="1:13" ht="15.75" x14ac:dyDescent="0.25">
      <c r="A857" s="21"/>
      <c r="B857" s="21"/>
      <c r="D857" s="65"/>
      <c r="E857" s="129"/>
      <c r="F857" s="150"/>
      <c r="G857" s="98"/>
      <c r="H857" s="67"/>
      <c r="I857" s="82"/>
      <c r="J857" s="66"/>
      <c r="K857" s="66"/>
      <c r="L857" s="66"/>
      <c r="M857" s="66"/>
    </row>
    <row r="858" spans="1:13" ht="15.75" x14ac:dyDescent="0.25">
      <c r="A858" s="21"/>
      <c r="B858" s="21"/>
      <c r="D858" s="65"/>
      <c r="E858" s="129"/>
      <c r="F858" s="150"/>
      <c r="G858" s="98"/>
      <c r="H858" s="67"/>
      <c r="I858" s="82"/>
      <c r="J858" s="66"/>
      <c r="K858" s="66"/>
      <c r="L858" s="66"/>
      <c r="M858" s="66"/>
    </row>
    <row r="859" spans="1:13" ht="15.75" x14ac:dyDescent="0.25">
      <c r="A859" s="21"/>
      <c r="B859" s="21"/>
      <c r="D859" s="65"/>
      <c r="E859" s="129"/>
      <c r="F859" s="150"/>
      <c r="G859" s="98"/>
      <c r="H859" s="67"/>
      <c r="I859" s="82"/>
      <c r="J859" s="66"/>
      <c r="K859" s="66"/>
      <c r="L859" s="66"/>
      <c r="M859" s="66"/>
    </row>
    <row r="860" spans="1:13" ht="15.75" x14ac:dyDescent="0.25">
      <c r="A860" s="21"/>
      <c r="B860" s="21"/>
      <c r="D860" s="65"/>
      <c r="E860" s="129"/>
      <c r="F860" s="150"/>
      <c r="G860" s="98"/>
      <c r="H860" s="67"/>
      <c r="I860" s="82"/>
      <c r="J860" s="66"/>
      <c r="K860" s="66"/>
      <c r="L860" s="66"/>
      <c r="M860" s="66"/>
    </row>
    <row r="861" spans="1:13" ht="15.75" x14ac:dyDescent="0.25">
      <c r="A861" s="21"/>
      <c r="B861" s="21"/>
      <c r="D861" s="65"/>
      <c r="E861" s="129"/>
      <c r="F861" s="150"/>
      <c r="G861" s="98"/>
      <c r="H861" s="67"/>
      <c r="I861" s="82"/>
      <c r="J861" s="66"/>
      <c r="K861" s="66"/>
      <c r="L861" s="66"/>
      <c r="M861" s="66"/>
    </row>
    <row r="862" spans="1:13" ht="15.75" x14ac:dyDescent="0.25">
      <c r="A862" s="21"/>
      <c r="B862" s="21"/>
      <c r="D862" s="65"/>
      <c r="E862" s="129"/>
      <c r="F862" s="150"/>
      <c r="G862" s="98"/>
      <c r="H862" s="67"/>
      <c r="I862" s="82"/>
      <c r="J862" s="66"/>
      <c r="K862" s="66"/>
      <c r="L862" s="66"/>
      <c r="M862" s="66"/>
    </row>
    <row r="863" spans="1:13" ht="15.75" x14ac:dyDescent="0.25">
      <c r="A863" s="21"/>
      <c r="B863" s="21"/>
      <c r="D863" s="65"/>
      <c r="E863" s="129"/>
      <c r="F863" s="150"/>
      <c r="G863" s="98"/>
      <c r="H863" s="67"/>
      <c r="I863" s="82"/>
      <c r="J863" s="66"/>
      <c r="K863" s="66"/>
      <c r="L863" s="66"/>
      <c r="M863" s="66"/>
    </row>
    <row r="864" spans="1:13" ht="15.75" x14ac:dyDescent="0.25">
      <c r="A864" s="21"/>
      <c r="B864" s="21"/>
      <c r="D864" s="65"/>
      <c r="E864" s="129"/>
      <c r="F864" s="150"/>
      <c r="G864" s="98"/>
      <c r="H864" s="67"/>
      <c r="I864" s="82"/>
      <c r="J864" s="66"/>
      <c r="K864" s="66"/>
      <c r="L864" s="66"/>
      <c r="M864" s="66"/>
    </row>
    <row r="865" spans="1:13" ht="15.75" x14ac:dyDescent="0.25">
      <c r="A865" s="21"/>
      <c r="B865" s="21"/>
      <c r="D865" s="65"/>
      <c r="E865" s="129"/>
      <c r="F865" s="150"/>
      <c r="G865" s="98"/>
      <c r="H865" s="67"/>
      <c r="I865" s="82"/>
      <c r="J865" s="66"/>
      <c r="K865" s="66"/>
      <c r="L865" s="66"/>
      <c r="M865" s="66"/>
    </row>
    <row r="866" spans="1:13" ht="15.75" x14ac:dyDescent="0.25">
      <c r="A866" s="21"/>
      <c r="B866" s="21"/>
      <c r="D866" s="65"/>
      <c r="E866" s="129"/>
      <c r="F866" s="150"/>
      <c r="G866" s="98"/>
      <c r="H866" s="67"/>
      <c r="I866" s="82"/>
      <c r="J866" s="66"/>
      <c r="K866" s="66"/>
      <c r="L866" s="66"/>
      <c r="M866" s="66"/>
    </row>
    <row r="867" spans="1:13" ht="15.75" x14ac:dyDescent="0.25">
      <c r="A867" s="21"/>
      <c r="B867" s="21"/>
      <c r="D867" s="65"/>
      <c r="E867" s="129"/>
      <c r="F867" s="150"/>
      <c r="G867" s="98"/>
      <c r="H867" s="67"/>
      <c r="I867" s="82"/>
      <c r="J867" s="66"/>
      <c r="K867" s="66"/>
      <c r="L867" s="66"/>
      <c r="M867" s="66"/>
    </row>
    <row r="868" spans="1:13" ht="15.75" x14ac:dyDescent="0.25">
      <c r="A868" s="21"/>
      <c r="B868" s="21"/>
      <c r="D868" s="65"/>
      <c r="E868" s="129"/>
      <c r="F868" s="150"/>
      <c r="G868" s="98"/>
      <c r="H868" s="67"/>
      <c r="I868" s="82"/>
      <c r="J868" s="66"/>
      <c r="K868" s="66"/>
      <c r="L868" s="66"/>
      <c r="M868" s="66"/>
    </row>
    <row r="869" spans="1:13" ht="15.75" x14ac:dyDescent="0.25">
      <c r="A869" s="21"/>
      <c r="B869" s="21"/>
      <c r="D869" s="65"/>
      <c r="E869" s="129"/>
      <c r="F869" s="150"/>
      <c r="G869" s="98"/>
      <c r="H869" s="67"/>
      <c r="I869" s="82"/>
      <c r="J869" s="66"/>
      <c r="K869" s="66"/>
      <c r="L869" s="66"/>
      <c r="M869" s="66"/>
    </row>
    <row r="870" spans="1:13" ht="15.75" x14ac:dyDescent="0.25">
      <c r="A870" s="21"/>
      <c r="B870" s="21"/>
      <c r="D870" s="65"/>
      <c r="E870" s="129"/>
      <c r="F870" s="150"/>
      <c r="G870" s="98"/>
      <c r="H870" s="67"/>
      <c r="I870" s="82"/>
      <c r="J870" s="66"/>
      <c r="K870" s="66"/>
      <c r="L870" s="66"/>
      <c r="M870" s="66"/>
    </row>
    <row r="871" spans="1:13" ht="15.75" x14ac:dyDescent="0.25">
      <c r="A871" s="21"/>
      <c r="B871" s="21"/>
      <c r="D871" s="65"/>
      <c r="E871" s="129"/>
      <c r="F871" s="150"/>
      <c r="G871" s="98"/>
      <c r="H871" s="67"/>
      <c r="I871" s="82"/>
      <c r="J871" s="66"/>
      <c r="K871" s="66"/>
      <c r="L871" s="66"/>
      <c r="M871" s="66"/>
    </row>
    <row r="872" spans="1:13" ht="15.75" x14ac:dyDescent="0.25">
      <c r="A872" s="21"/>
      <c r="B872" s="21"/>
      <c r="D872" s="65"/>
      <c r="E872" s="129"/>
      <c r="F872" s="150"/>
      <c r="G872" s="98"/>
      <c r="H872" s="67"/>
      <c r="I872" s="82"/>
      <c r="J872" s="66"/>
      <c r="K872" s="66"/>
      <c r="L872" s="66"/>
      <c r="M872" s="66"/>
    </row>
    <row r="873" spans="1:13" ht="15.75" x14ac:dyDescent="0.25">
      <c r="A873" s="21"/>
      <c r="B873" s="21"/>
      <c r="D873" s="65"/>
      <c r="E873" s="129"/>
      <c r="F873" s="150"/>
      <c r="G873" s="98"/>
      <c r="H873" s="67"/>
      <c r="I873" s="82"/>
      <c r="J873" s="66"/>
      <c r="K873" s="66"/>
      <c r="L873" s="66"/>
      <c r="M873" s="66"/>
    </row>
    <row r="874" spans="1:13" ht="15.75" x14ac:dyDescent="0.25">
      <c r="A874" s="21"/>
      <c r="B874" s="21"/>
      <c r="D874" s="65"/>
      <c r="E874" s="129"/>
      <c r="F874" s="150"/>
      <c r="G874" s="98"/>
      <c r="H874" s="67"/>
      <c r="I874" s="82"/>
      <c r="J874" s="66"/>
      <c r="K874" s="66"/>
      <c r="L874" s="66"/>
      <c r="M874" s="66"/>
    </row>
    <row r="875" spans="1:13" ht="15.75" x14ac:dyDescent="0.25">
      <c r="A875" s="21"/>
      <c r="B875" s="21"/>
      <c r="D875" s="65"/>
      <c r="E875" s="129"/>
      <c r="F875" s="150"/>
      <c r="G875" s="98"/>
      <c r="H875" s="67"/>
      <c r="I875" s="82"/>
      <c r="J875" s="66"/>
      <c r="K875" s="66"/>
      <c r="L875" s="66"/>
      <c r="M875" s="66"/>
    </row>
    <row r="876" spans="1:13" ht="15.75" x14ac:dyDescent="0.25">
      <c r="A876" s="21"/>
      <c r="B876" s="21"/>
      <c r="D876" s="65"/>
      <c r="E876" s="129"/>
      <c r="F876" s="150"/>
      <c r="G876" s="98"/>
      <c r="H876" s="67"/>
      <c r="I876" s="82"/>
      <c r="J876" s="66"/>
      <c r="K876" s="66"/>
      <c r="L876" s="66"/>
      <c r="M876" s="66"/>
    </row>
    <row r="877" spans="1:13" ht="15.75" x14ac:dyDescent="0.25">
      <c r="A877" s="21"/>
      <c r="B877" s="21"/>
      <c r="D877" s="65"/>
      <c r="E877" s="129"/>
      <c r="F877" s="150"/>
      <c r="G877" s="98"/>
      <c r="H877" s="67"/>
      <c r="I877" s="82"/>
      <c r="J877" s="66"/>
      <c r="K877" s="66"/>
      <c r="L877" s="66"/>
      <c r="M877" s="66"/>
    </row>
    <row r="878" spans="1:13" ht="15.75" x14ac:dyDescent="0.25">
      <c r="A878" s="21"/>
      <c r="B878" s="21"/>
      <c r="D878" s="65"/>
      <c r="E878" s="129"/>
      <c r="F878" s="150"/>
      <c r="G878" s="98"/>
      <c r="H878" s="67"/>
      <c r="I878" s="82"/>
      <c r="J878" s="66"/>
      <c r="K878" s="66"/>
      <c r="L878" s="66"/>
      <c r="M878" s="66"/>
    </row>
    <row r="879" spans="1:13" ht="15.75" x14ac:dyDescent="0.25">
      <c r="A879" s="21"/>
      <c r="B879" s="21"/>
      <c r="D879" s="65"/>
      <c r="E879" s="129"/>
      <c r="F879" s="150"/>
      <c r="G879" s="98"/>
      <c r="H879" s="67"/>
      <c r="I879" s="82"/>
      <c r="J879" s="66"/>
      <c r="K879" s="66"/>
      <c r="L879" s="66"/>
      <c r="M879" s="66"/>
    </row>
    <row r="880" spans="1:13" ht="15.75" x14ac:dyDescent="0.25">
      <c r="A880" s="21"/>
      <c r="B880" s="21"/>
      <c r="D880" s="65"/>
      <c r="E880" s="129"/>
      <c r="F880" s="150"/>
      <c r="G880" s="98"/>
      <c r="H880" s="67"/>
      <c r="I880" s="82"/>
      <c r="J880" s="66"/>
      <c r="K880" s="66"/>
      <c r="L880" s="66"/>
      <c r="M880" s="66"/>
    </row>
    <row r="881" spans="1:13" ht="15.75" x14ac:dyDescent="0.25">
      <c r="A881" s="21"/>
      <c r="B881" s="21"/>
      <c r="D881" s="65"/>
      <c r="E881" s="129"/>
      <c r="F881" s="150"/>
      <c r="G881" s="98"/>
      <c r="H881" s="67"/>
      <c r="I881" s="82"/>
      <c r="J881" s="66"/>
      <c r="K881" s="66"/>
      <c r="L881" s="66"/>
      <c r="M881" s="66"/>
    </row>
    <row r="882" spans="1:13" ht="15.75" x14ac:dyDescent="0.25">
      <c r="A882" s="21"/>
      <c r="B882" s="21"/>
      <c r="D882" s="65"/>
      <c r="E882" s="129"/>
      <c r="F882" s="150"/>
      <c r="G882" s="98"/>
      <c r="H882" s="67"/>
      <c r="I882" s="82"/>
      <c r="J882" s="66"/>
      <c r="K882" s="66"/>
      <c r="L882" s="66"/>
      <c r="M882" s="66"/>
    </row>
    <row r="883" spans="1:13" ht="15.75" x14ac:dyDescent="0.25">
      <c r="A883" s="21"/>
      <c r="B883" s="21"/>
      <c r="D883" s="65"/>
      <c r="E883" s="129"/>
      <c r="F883" s="150"/>
      <c r="G883" s="98"/>
      <c r="H883" s="67"/>
      <c r="I883" s="82"/>
      <c r="J883" s="66"/>
      <c r="K883" s="66"/>
      <c r="L883" s="66"/>
      <c r="M883" s="66"/>
    </row>
    <row r="884" spans="1:13" ht="15.75" x14ac:dyDescent="0.25">
      <c r="A884" s="21"/>
      <c r="B884" s="21"/>
      <c r="D884" s="65"/>
      <c r="E884" s="129"/>
      <c r="F884" s="150"/>
      <c r="G884" s="98"/>
      <c r="H884" s="67"/>
      <c r="I884" s="82"/>
      <c r="J884" s="66"/>
      <c r="K884" s="66"/>
      <c r="L884" s="66"/>
      <c r="M884" s="66"/>
    </row>
    <row r="885" spans="1:13" ht="15.75" x14ac:dyDescent="0.25">
      <c r="A885" s="21"/>
      <c r="B885" s="21"/>
      <c r="D885" s="65"/>
      <c r="E885" s="129"/>
      <c r="F885" s="150"/>
      <c r="G885" s="98"/>
      <c r="H885" s="67"/>
      <c r="I885" s="82"/>
      <c r="J885" s="66"/>
      <c r="K885" s="66"/>
      <c r="L885" s="66"/>
      <c r="M885" s="66"/>
    </row>
    <row r="886" spans="1:13" ht="15.75" x14ac:dyDescent="0.25">
      <c r="A886" s="21"/>
      <c r="B886" s="21"/>
      <c r="D886" s="65"/>
      <c r="E886" s="129"/>
      <c r="F886" s="150"/>
      <c r="G886" s="98"/>
      <c r="H886" s="67"/>
      <c r="I886" s="82"/>
      <c r="J886" s="66"/>
      <c r="K886" s="66"/>
      <c r="L886" s="66"/>
      <c r="M886" s="66"/>
    </row>
    <row r="887" spans="1:13" ht="15.75" x14ac:dyDescent="0.25">
      <c r="A887" s="21"/>
      <c r="B887" s="21"/>
      <c r="D887" s="65"/>
      <c r="E887" s="129"/>
      <c r="F887" s="150"/>
      <c r="G887" s="98"/>
      <c r="H887" s="67"/>
      <c r="I887" s="82"/>
      <c r="J887" s="66"/>
      <c r="K887" s="66"/>
      <c r="L887" s="66"/>
      <c r="M887" s="66"/>
    </row>
    <row r="888" spans="1:13" ht="15.75" x14ac:dyDescent="0.25">
      <c r="A888" s="21"/>
      <c r="B888" s="21"/>
      <c r="D888" s="65"/>
      <c r="E888" s="129"/>
      <c r="F888" s="150"/>
      <c r="G888" s="98"/>
      <c r="H888" s="67"/>
      <c r="I888" s="82"/>
      <c r="J888" s="66"/>
      <c r="K888" s="66"/>
      <c r="L888" s="66"/>
      <c r="M888" s="66"/>
    </row>
    <row r="889" spans="1:13" ht="15.75" x14ac:dyDescent="0.25">
      <c r="A889" s="21"/>
      <c r="B889" s="21"/>
      <c r="D889" s="65"/>
      <c r="E889" s="129"/>
      <c r="F889" s="150"/>
      <c r="G889" s="98"/>
      <c r="H889" s="67"/>
      <c r="I889" s="82"/>
      <c r="J889" s="66"/>
      <c r="K889" s="66"/>
      <c r="L889" s="66"/>
      <c r="M889" s="66"/>
    </row>
    <row r="890" spans="1:13" ht="15.75" x14ac:dyDescent="0.25">
      <c r="A890" s="21"/>
      <c r="B890" s="21"/>
      <c r="D890" s="65"/>
      <c r="E890" s="129"/>
      <c r="F890" s="150"/>
      <c r="G890" s="98"/>
      <c r="H890" s="67"/>
      <c r="I890" s="82"/>
      <c r="J890" s="66"/>
      <c r="K890" s="66"/>
      <c r="L890" s="66"/>
      <c r="M890" s="66"/>
    </row>
    <row r="891" spans="1:13" ht="15.75" x14ac:dyDescent="0.25">
      <c r="A891" s="21"/>
      <c r="B891" s="21"/>
      <c r="D891" s="65"/>
      <c r="E891" s="129"/>
      <c r="F891" s="150"/>
      <c r="G891" s="98"/>
      <c r="H891" s="67"/>
      <c r="I891" s="82"/>
      <c r="J891" s="66"/>
      <c r="K891" s="66"/>
      <c r="L891" s="66"/>
      <c r="M891" s="66"/>
    </row>
    <row r="892" spans="1:13" ht="15.75" x14ac:dyDescent="0.25">
      <c r="A892" s="21"/>
      <c r="B892" s="21"/>
      <c r="D892" s="65"/>
      <c r="E892" s="129"/>
      <c r="F892" s="150"/>
      <c r="G892" s="98"/>
      <c r="H892" s="67"/>
      <c r="I892" s="82"/>
      <c r="J892" s="66"/>
      <c r="K892" s="66"/>
      <c r="L892" s="66"/>
      <c r="M892" s="66"/>
    </row>
    <row r="893" spans="1:13" ht="15.75" x14ac:dyDescent="0.25">
      <c r="A893" s="21"/>
      <c r="B893" s="21"/>
      <c r="D893" s="65"/>
      <c r="E893" s="129"/>
      <c r="F893" s="150"/>
      <c r="G893" s="98"/>
      <c r="H893" s="67"/>
      <c r="I893" s="82"/>
      <c r="J893" s="66"/>
      <c r="K893" s="66"/>
      <c r="L893" s="66"/>
      <c r="M893" s="66"/>
    </row>
    <row r="894" spans="1:13" ht="15.75" x14ac:dyDescent="0.25">
      <c r="A894" s="21"/>
      <c r="B894" s="21"/>
      <c r="D894" s="65"/>
      <c r="E894" s="129"/>
      <c r="F894" s="150"/>
      <c r="G894" s="98"/>
      <c r="H894" s="67"/>
      <c r="I894" s="82"/>
      <c r="J894" s="66"/>
      <c r="K894" s="66"/>
      <c r="L894" s="66"/>
      <c r="M894" s="66"/>
    </row>
    <row r="895" spans="1:13" ht="15.75" x14ac:dyDescent="0.25">
      <c r="A895" s="21"/>
      <c r="B895" s="21"/>
      <c r="D895" s="65"/>
      <c r="E895" s="129"/>
      <c r="F895" s="150"/>
      <c r="G895" s="98"/>
      <c r="H895" s="67"/>
      <c r="I895" s="82"/>
      <c r="J895" s="66"/>
      <c r="K895" s="66"/>
      <c r="L895" s="66"/>
      <c r="M895" s="66"/>
    </row>
    <row r="896" spans="1:13" ht="15.75" x14ac:dyDescent="0.25">
      <c r="A896" s="21"/>
      <c r="B896" s="21"/>
      <c r="D896" s="65"/>
      <c r="E896" s="129"/>
      <c r="F896" s="150"/>
      <c r="G896" s="98"/>
      <c r="H896" s="67"/>
      <c r="I896" s="82"/>
      <c r="J896" s="66"/>
      <c r="K896" s="66"/>
      <c r="L896" s="66"/>
      <c r="M896" s="66"/>
    </row>
    <row r="897" spans="1:13" ht="15.75" x14ac:dyDescent="0.25">
      <c r="A897" s="21"/>
      <c r="B897" s="21"/>
      <c r="D897" s="65"/>
      <c r="E897" s="129"/>
      <c r="F897" s="150"/>
      <c r="G897" s="98"/>
      <c r="H897" s="67"/>
      <c r="I897" s="82"/>
      <c r="J897" s="66"/>
      <c r="K897" s="66"/>
      <c r="L897" s="66"/>
      <c r="M897" s="66"/>
    </row>
    <row r="898" spans="1:13" ht="15.75" x14ac:dyDescent="0.25">
      <c r="A898" s="21"/>
      <c r="B898" s="21"/>
      <c r="D898" s="65"/>
      <c r="E898" s="129"/>
      <c r="F898" s="150"/>
      <c r="G898" s="98"/>
      <c r="H898" s="67"/>
      <c r="I898" s="82"/>
      <c r="J898" s="66"/>
      <c r="K898" s="66"/>
      <c r="L898" s="66"/>
      <c r="M898" s="66"/>
    </row>
    <row r="899" spans="1:13" ht="15.75" x14ac:dyDescent="0.25">
      <c r="A899" s="21"/>
      <c r="B899" s="21"/>
      <c r="D899" s="65"/>
      <c r="E899" s="129"/>
      <c r="F899" s="150"/>
      <c r="G899" s="98"/>
      <c r="H899" s="67"/>
      <c r="I899" s="82"/>
      <c r="J899" s="66"/>
      <c r="K899" s="66"/>
      <c r="L899" s="66"/>
      <c r="M899" s="66"/>
    </row>
    <row r="900" spans="1:13" ht="15.75" x14ac:dyDescent="0.25">
      <c r="A900" s="21"/>
      <c r="B900" s="21"/>
      <c r="D900" s="65"/>
      <c r="E900" s="129"/>
      <c r="F900" s="150"/>
      <c r="G900" s="98"/>
      <c r="H900" s="67"/>
      <c r="I900" s="82"/>
      <c r="J900" s="66"/>
      <c r="K900" s="66"/>
      <c r="L900" s="66"/>
      <c r="M900" s="66"/>
    </row>
    <row r="901" spans="1:13" ht="15.75" x14ac:dyDescent="0.25">
      <c r="A901" s="21"/>
      <c r="B901" s="21"/>
      <c r="D901" s="65"/>
      <c r="E901" s="129"/>
      <c r="F901" s="150"/>
      <c r="G901" s="98"/>
      <c r="H901" s="67"/>
      <c r="I901" s="82"/>
      <c r="J901" s="66"/>
      <c r="K901" s="66"/>
      <c r="L901" s="66"/>
      <c r="M901" s="66"/>
    </row>
    <row r="902" spans="1:13" ht="15.75" x14ac:dyDescent="0.25">
      <c r="A902" s="21"/>
      <c r="B902" s="21"/>
      <c r="D902" s="65"/>
      <c r="E902" s="129"/>
      <c r="F902" s="150"/>
      <c r="G902" s="98"/>
      <c r="H902" s="67"/>
      <c r="I902" s="82"/>
      <c r="J902" s="66"/>
      <c r="K902" s="66"/>
      <c r="L902" s="66"/>
      <c r="M902" s="66"/>
    </row>
    <row r="903" spans="1:13" ht="15.75" x14ac:dyDescent="0.25">
      <c r="A903" s="21"/>
      <c r="B903" s="21"/>
      <c r="D903" s="65"/>
      <c r="E903" s="129"/>
      <c r="F903" s="150"/>
      <c r="G903" s="98"/>
      <c r="H903" s="67"/>
      <c r="I903" s="82"/>
      <c r="J903" s="66"/>
      <c r="K903" s="66"/>
      <c r="L903" s="66"/>
      <c r="M903" s="66"/>
    </row>
    <row r="904" spans="1:13" ht="15.75" x14ac:dyDescent="0.25">
      <c r="A904" s="21"/>
      <c r="B904" s="21"/>
      <c r="D904" s="65"/>
      <c r="E904" s="129"/>
      <c r="F904" s="150"/>
      <c r="G904" s="98"/>
      <c r="H904" s="67"/>
      <c r="I904" s="82"/>
      <c r="J904" s="66"/>
      <c r="K904" s="66"/>
      <c r="L904" s="66"/>
      <c r="M904" s="66"/>
    </row>
    <row r="905" spans="1:13" ht="15.75" x14ac:dyDescent="0.25">
      <c r="A905" s="21"/>
      <c r="B905" s="21"/>
      <c r="D905" s="65"/>
      <c r="E905" s="129"/>
      <c r="F905" s="150"/>
      <c r="G905" s="98"/>
      <c r="H905" s="67"/>
      <c r="I905" s="82"/>
      <c r="J905" s="66"/>
      <c r="K905" s="66"/>
      <c r="L905" s="66"/>
      <c r="M905" s="66"/>
    </row>
    <row r="906" spans="1:13" ht="15.75" x14ac:dyDescent="0.25">
      <c r="A906" s="21"/>
      <c r="B906" s="21"/>
      <c r="D906" s="65"/>
      <c r="E906" s="129"/>
      <c r="F906" s="150"/>
      <c r="G906" s="98"/>
      <c r="H906" s="67"/>
      <c r="I906" s="82"/>
      <c r="J906" s="66"/>
      <c r="K906" s="66"/>
      <c r="L906" s="66"/>
      <c r="M906" s="66"/>
    </row>
    <row r="907" spans="1:13" ht="15.75" x14ac:dyDescent="0.25">
      <c r="A907" s="21"/>
      <c r="B907" s="21"/>
      <c r="D907" s="65"/>
      <c r="E907" s="129"/>
      <c r="F907" s="150"/>
      <c r="G907" s="98"/>
      <c r="H907" s="67"/>
      <c r="I907" s="82"/>
      <c r="J907" s="66"/>
      <c r="K907" s="66"/>
      <c r="L907" s="66"/>
      <c r="M907" s="66"/>
    </row>
    <row r="908" spans="1:13" ht="15.75" x14ac:dyDescent="0.25">
      <c r="A908" s="21"/>
      <c r="B908" s="21"/>
      <c r="D908" s="65"/>
      <c r="E908" s="129"/>
      <c r="F908" s="150"/>
      <c r="G908" s="98"/>
      <c r="H908" s="67"/>
      <c r="I908" s="82"/>
      <c r="J908" s="66"/>
      <c r="K908" s="66"/>
      <c r="L908" s="66"/>
      <c r="M908" s="66"/>
    </row>
    <row r="909" spans="1:13" ht="15.75" x14ac:dyDescent="0.25">
      <c r="A909" s="21"/>
      <c r="B909" s="21"/>
      <c r="D909" s="65"/>
      <c r="E909" s="129"/>
      <c r="F909" s="150"/>
      <c r="G909" s="98"/>
      <c r="H909" s="67"/>
      <c r="I909" s="82"/>
      <c r="J909" s="66"/>
      <c r="K909" s="66"/>
      <c r="L909" s="66"/>
      <c r="M909" s="66"/>
    </row>
    <row r="910" spans="1:13" ht="15.75" x14ac:dyDescent="0.25">
      <c r="A910" s="21"/>
      <c r="B910" s="21"/>
      <c r="D910" s="65"/>
      <c r="E910" s="129"/>
      <c r="F910" s="150"/>
      <c r="G910" s="98"/>
      <c r="H910" s="67"/>
      <c r="I910" s="82"/>
      <c r="J910" s="66"/>
      <c r="K910" s="66"/>
      <c r="L910" s="66"/>
      <c r="M910" s="66"/>
    </row>
    <row r="911" spans="1:13" ht="15.75" x14ac:dyDescent="0.25">
      <c r="A911" s="21"/>
      <c r="B911" s="21"/>
      <c r="D911" s="65"/>
      <c r="E911" s="129"/>
      <c r="F911" s="150"/>
      <c r="G911" s="98"/>
      <c r="H911" s="67"/>
      <c r="I911" s="82"/>
      <c r="J911" s="66"/>
      <c r="K911" s="66"/>
      <c r="L911" s="66"/>
      <c r="M911" s="66"/>
    </row>
    <row r="912" spans="1:13" ht="15.75" x14ac:dyDescent="0.25">
      <c r="A912" s="21"/>
      <c r="B912" s="21"/>
      <c r="D912" s="65"/>
      <c r="E912" s="129"/>
      <c r="F912" s="150"/>
      <c r="G912" s="98"/>
      <c r="H912" s="67"/>
      <c r="I912" s="82"/>
      <c r="J912" s="66"/>
      <c r="K912" s="66"/>
      <c r="L912" s="66"/>
      <c r="M912" s="66"/>
    </row>
    <row r="913" spans="1:13" ht="15.75" x14ac:dyDescent="0.25">
      <c r="A913" s="21"/>
      <c r="B913" s="21"/>
      <c r="D913" s="65"/>
      <c r="E913" s="129"/>
      <c r="F913" s="150"/>
      <c r="G913" s="98"/>
      <c r="H913" s="67"/>
      <c r="I913" s="82"/>
      <c r="J913" s="66"/>
      <c r="K913" s="66"/>
      <c r="L913" s="66"/>
      <c r="M913" s="66"/>
    </row>
    <row r="914" spans="1:13" ht="15.75" x14ac:dyDescent="0.25">
      <c r="A914" s="21"/>
      <c r="B914" s="21"/>
      <c r="D914" s="65"/>
      <c r="E914" s="129"/>
      <c r="F914" s="150"/>
      <c r="G914" s="98"/>
      <c r="H914" s="67"/>
      <c r="I914" s="82"/>
      <c r="J914" s="66"/>
      <c r="K914" s="66"/>
      <c r="L914" s="66"/>
      <c r="M914" s="66"/>
    </row>
    <row r="915" spans="1:13" ht="15.75" x14ac:dyDescent="0.25">
      <c r="A915" s="21"/>
      <c r="B915" s="21"/>
      <c r="D915" s="65"/>
      <c r="E915" s="129"/>
      <c r="F915" s="150"/>
      <c r="G915" s="98"/>
      <c r="H915" s="67"/>
      <c r="I915" s="82"/>
      <c r="J915" s="66"/>
      <c r="K915" s="66"/>
      <c r="L915" s="66"/>
      <c r="M915" s="66"/>
    </row>
    <row r="916" spans="1:13" ht="15.75" x14ac:dyDescent="0.25">
      <c r="A916" s="21"/>
      <c r="B916" s="21"/>
      <c r="D916" s="65"/>
      <c r="E916" s="129"/>
      <c r="F916" s="150"/>
      <c r="G916" s="98"/>
      <c r="H916" s="67"/>
      <c r="I916" s="82"/>
      <c r="J916" s="66"/>
      <c r="K916" s="66"/>
      <c r="L916" s="66"/>
      <c r="M916" s="66"/>
    </row>
    <row r="917" spans="1:13" ht="15.75" x14ac:dyDescent="0.25">
      <c r="A917" s="21"/>
      <c r="B917" s="21"/>
      <c r="D917" s="65"/>
      <c r="E917" s="129"/>
      <c r="F917" s="150"/>
      <c r="G917" s="98"/>
      <c r="H917" s="67"/>
      <c r="I917" s="82"/>
      <c r="J917" s="66"/>
      <c r="K917" s="66"/>
      <c r="L917" s="66"/>
      <c r="M917" s="66"/>
    </row>
    <row r="918" spans="1:13" ht="15.75" x14ac:dyDescent="0.25">
      <c r="A918" s="21"/>
      <c r="B918" s="21"/>
      <c r="D918" s="65"/>
      <c r="E918" s="129"/>
      <c r="F918" s="150"/>
      <c r="G918" s="98"/>
      <c r="H918" s="67"/>
      <c r="I918" s="82"/>
      <c r="J918" s="66"/>
      <c r="K918" s="66"/>
      <c r="L918" s="66"/>
      <c r="M918" s="66"/>
    </row>
    <row r="919" spans="1:13" ht="15.75" x14ac:dyDescent="0.25">
      <c r="A919" s="21"/>
      <c r="B919" s="21"/>
      <c r="D919" s="65"/>
      <c r="E919" s="129"/>
      <c r="F919" s="150"/>
      <c r="G919" s="98"/>
      <c r="H919" s="67"/>
      <c r="I919" s="82"/>
      <c r="J919" s="66"/>
      <c r="K919" s="66"/>
      <c r="L919" s="66"/>
      <c r="M919" s="66"/>
    </row>
    <row r="920" spans="1:13" ht="15.75" x14ac:dyDescent="0.25">
      <c r="A920" s="21"/>
      <c r="B920" s="21"/>
      <c r="D920" s="65"/>
      <c r="E920" s="129"/>
      <c r="F920" s="150"/>
      <c r="G920" s="98"/>
      <c r="H920" s="67"/>
      <c r="I920" s="82"/>
      <c r="J920" s="66"/>
      <c r="K920" s="66"/>
      <c r="L920" s="66"/>
      <c r="M920" s="66"/>
    </row>
    <row r="921" spans="1:13" ht="15.75" x14ac:dyDescent="0.25">
      <c r="A921" s="21"/>
      <c r="B921" s="21"/>
      <c r="D921" s="65"/>
      <c r="E921" s="129"/>
      <c r="F921" s="150"/>
      <c r="G921" s="98"/>
      <c r="H921" s="67"/>
      <c r="I921" s="82"/>
      <c r="J921" s="66"/>
      <c r="K921" s="66"/>
      <c r="L921" s="66"/>
      <c r="M921" s="66"/>
    </row>
    <row r="922" spans="1:13" ht="15.75" x14ac:dyDescent="0.25">
      <c r="A922" s="21"/>
      <c r="B922" s="21"/>
      <c r="D922" s="65"/>
      <c r="E922" s="129"/>
      <c r="F922" s="150"/>
      <c r="G922" s="98"/>
      <c r="H922" s="67"/>
      <c r="I922" s="82"/>
      <c r="J922" s="66"/>
      <c r="K922" s="66"/>
      <c r="L922" s="66"/>
      <c r="M922" s="66"/>
    </row>
    <row r="923" spans="1:13" ht="15.75" x14ac:dyDescent="0.25">
      <c r="A923" s="21"/>
      <c r="B923" s="21"/>
      <c r="D923" s="65"/>
      <c r="E923" s="129"/>
      <c r="F923" s="150"/>
      <c r="G923" s="98"/>
      <c r="H923" s="67"/>
      <c r="I923" s="82"/>
      <c r="J923" s="66"/>
      <c r="K923" s="66"/>
      <c r="L923" s="66"/>
      <c r="M923" s="66"/>
    </row>
    <row r="924" spans="1:13" ht="15.75" x14ac:dyDescent="0.25">
      <c r="A924" s="21"/>
      <c r="B924" s="21"/>
      <c r="D924" s="65"/>
      <c r="E924" s="129"/>
      <c r="F924" s="150"/>
      <c r="G924" s="98"/>
      <c r="H924" s="67"/>
      <c r="I924" s="82"/>
      <c r="J924" s="66"/>
      <c r="K924" s="66"/>
      <c r="L924" s="66"/>
      <c r="M924" s="66"/>
    </row>
    <row r="925" spans="1:13" ht="15.75" x14ac:dyDescent="0.25">
      <c r="A925" s="21"/>
      <c r="B925" s="21"/>
      <c r="D925" s="65"/>
      <c r="E925" s="129"/>
      <c r="F925" s="150"/>
      <c r="G925" s="98"/>
      <c r="H925" s="67"/>
      <c r="I925" s="82"/>
      <c r="J925" s="66"/>
      <c r="K925" s="66"/>
      <c r="L925" s="66"/>
      <c r="M925" s="66"/>
    </row>
    <row r="926" spans="1:13" ht="15.75" x14ac:dyDescent="0.25">
      <c r="A926" s="21"/>
      <c r="B926" s="21"/>
      <c r="D926" s="65"/>
      <c r="E926" s="129"/>
      <c r="F926" s="150"/>
      <c r="G926" s="98"/>
      <c r="H926" s="67"/>
      <c r="I926" s="82"/>
      <c r="J926" s="66"/>
      <c r="K926" s="66"/>
      <c r="L926" s="66"/>
      <c r="M926" s="66"/>
    </row>
    <row r="927" spans="1:13" ht="15.75" x14ac:dyDescent="0.25">
      <c r="A927" s="21"/>
      <c r="B927" s="21"/>
      <c r="D927" s="65"/>
      <c r="E927" s="129"/>
      <c r="F927" s="150"/>
      <c r="G927" s="98"/>
      <c r="H927" s="67"/>
      <c r="I927" s="82"/>
      <c r="J927" s="66"/>
      <c r="K927" s="66"/>
      <c r="L927" s="66"/>
      <c r="M927" s="66"/>
    </row>
    <row r="928" spans="1:13" ht="15.75" x14ac:dyDescent="0.25">
      <c r="A928" s="21"/>
      <c r="B928" s="21"/>
      <c r="D928" s="65"/>
      <c r="E928" s="129"/>
      <c r="F928" s="150"/>
      <c r="G928" s="98"/>
      <c r="H928" s="67"/>
      <c r="I928" s="82"/>
      <c r="J928" s="66"/>
      <c r="K928" s="66"/>
      <c r="L928" s="66"/>
      <c r="M928" s="66"/>
    </row>
    <row r="929" spans="1:13" ht="15.75" x14ac:dyDescent="0.25">
      <c r="A929" s="21"/>
      <c r="B929" s="21"/>
      <c r="D929" s="65"/>
      <c r="E929" s="129"/>
      <c r="F929" s="150"/>
      <c r="G929" s="98"/>
      <c r="H929" s="67"/>
      <c r="I929" s="82"/>
      <c r="J929" s="66"/>
      <c r="K929" s="66"/>
      <c r="L929" s="66"/>
      <c r="M929" s="66"/>
    </row>
    <row r="930" spans="1:13" ht="15.75" x14ac:dyDescent="0.25">
      <c r="A930" s="21"/>
      <c r="B930" s="21"/>
      <c r="D930" s="65"/>
      <c r="E930" s="129"/>
      <c r="F930" s="150"/>
      <c r="G930" s="98"/>
      <c r="H930" s="67"/>
      <c r="I930" s="82"/>
      <c r="J930" s="66"/>
      <c r="K930" s="66"/>
      <c r="L930" s="66"/>
      <c r="M930" s="66"/>
    </row>
    <row r="931" spans="1:13" ht="15.75" x14ac:dyDescent="0.25">
      <c r="A931" s="21"/>
      <c r="B931" s="21"/>
      <c r="D931" s="65"/>
      <c r="E931" s="129"/>
      <c r="F931" s="150"/>
      <c r="G931" s="98"/>
      <c r="H931" s="67"/>
      <c r="I931" s="82"/>
      <c r="J931" s="66"/>
      <c r="K931" s="66"/>
      <c r="L931" s="66"/>
      <c r="M931" s="66"/>
    </row>
    <row r="932" spans="1:13" ht="15.75" x14ac:dyDescent="0.25">
      <c r="A932" s="21"/>
      <c r="B932" s="21"/>
      <c r="D932" s="65"/>
      <c r="E932" s="129"/>
      <c r="F932" s="150"/>
      <c r="G932" s="98"/>
      <c r="H932" s="67"/>
      <c r="I932" s="82"/>
      <c r="J932" s="66"/>
      <c r="K932" s="66"/>
      <c r="L932" s="66"/>
      <c r="M932" s="66"/>
    </row>
    <row r="933" spans="1:13" ht="15.75" x14ac:dyDescent="0.25">
      <c r="A933" s="21"/>
      <c r="B933" s="21"/>
      <c r="D933" s="65"/>
      <c r="E933" s="129"/>
      <c r="F933" s="150"/>
      <c r="G933" s="98"/>
      <c r="H933" s="67"/>
      <c r="I933" s="82"/>
      <c r="J933" s="66"/>
      <c r="K933" s="66"/>
      <c r="L933" s="66"/>
      <c r="M933" s="66"/>
    </row>
    <row r="934" spans="1:13" ht="15.75" x14ac:dyDescent="0.25">
      <c r="A934" s="21"/>
      <c r="B934" s="21"/>
      <c r="D934" s="65"/>
      <c r="E934" s="129"/>
      <c r="F934" s="150"/>
      <c r="G934" s="98"/>
      <c r="H934" s="67"/>
      <c r="I934" s="82"/>
      <c r="J934" s="66"/>
      <c r="K934" s="66"/>
      <c r="L934" s="66"/>
      <c r="M934" s="66"/>
    </row>
    <row r="935" spans="1:13" ht="15.75" x14ac:dyDescent="0.25">
      <c r="A935" s="21"/>
      <c r="B935" s="21"/>
      <c r="D935" s="65"/>
      <c r="E935" s="129"/>
      <c r="F935" s="150"/>
      <c r="G935" s="98"/>
      <c r="H935" s="67"/>
      <c r="I935" s="82"/>
      <c r="J935" s="66"/>
      <c r="K935" s="66"/>
      <c r="L935" s="66"/>
      <c r="M935" s="66"/>
    </row>
    <row r="936" spans="1:13" ht="15.75" x14ac:dyDescent="0.25">
      <c r="A936" s="21"/>
      <c r="B936" s="21"/>
      <c r="D936" s="65"/>
      <c r="E936" s="129"/>
      <c r="F936" s="150"/>
      <c r="G936" s="98"/>
      <c r="H936" s="67"/>
      <c r="I936" s="82"/>
      <c r="J936" s="66"/>
      <c r="K936" s="66"/>
      <c r="L936" s="66"/>
      <c r="M936" s="66"/>
    </row>
    <row r="937" spans="1:13" ht="15.75" x14ac:dyDescent="0.25">
      <c r="A937" s="21"/>
      <c r="B937" s="21"/>
      <c r="D937" s="65"/>
      <c r="E937" s="129"/>
      <c r="F937" s="150"/>
      <c r="G937" s="98"/>
      <c r="H937" s="67"/>
      <c r="I937" s="82"/>
      <c r="J937" s="66"/>
      <c r="K937" s="66"/>
      <c r="L937" s="66"/>
      <c r="M937" s="66"/>
    </row>
    <row r="938" spans="1:13" ht="15.75" x14ac:dyDescent="0.25">
      <c r="A938" s="21"/>
      <c r="B938" s="21"/>
      <c r="D938" s="65"/>
      <c r="E938" s="129"/>
      <c r="F938" s="150"/>
      <c r="G938" s="98"/>
      <c r="H938" s="67"/>
      <c r="I938" s="82"/>
      <c r="J938" s="66"/>
      <c r="K938" s="66"/>
      <c r="L938" s="66"/>
      <c r="M938" s="66"/>
    </row>
    <row r="939" spans="1:13" ht="15.75" x14ac:dyDescent="0.25">
      <c r="A939" s="21"/>
      <c r="B939" s="21"/>
      <c r="D939" s="65"/>
      <c r="E939" s="129"/>
      <c r="F939" s="150"/>
      <c r="G939" s="98"/>
      <c r="H939" s="67"/>
      <c r="I939" s="82"/>
      <c r="J939" s="66"/>
      <c r="K939" s="66"/>
      <c r="L939" s="66"/>
      <c r="M939" s="66"/>
    </row>
    <row r="940" spans="1:13" ht="15.75" x14ac:dyDescent="0.25">
      <c r="A940" s="21"/>
      <c r="B940" s="21"/>
      <c r="D940" s="65"/>
      <c r="E940" s="129"/>
      <c r="F940" s="150"/>
      <c r="G940" s="98"/>
      <c r="H940" s="67"/>
      <c r="I940" s="82"/>
      <c r="J940" s="66"/>
      <c r="K940" s="66"/>
      <c r="L940" s="66"/>
      <c r="M940" s="66"/>
    </row>
    <row r="941" spans="1:13" ht="15.75" x14ac:dyDescent="0.25">
      <c r="A941" s="21"/>
      <c r="B941" s="21"/>
      <c r="D941" s="65"/>
      <c r="E941" s="129"/>
      <c r="F941" s="150"/>
      <c r="G941" s="98"/>
      <c r="H941" s="67"/>
      <c r="I941" s="82"/>
      <c r="J941" s="66"/>
      <c r="K941" s="66"/>
      <c r="L941" s="66"/>
      <c r="M941" s="66"/>
    </row>
    <row r="942" spans="1:13" ht="15.75" x14ac:dyDescent="0.25">
      <c r="A942" s="21"/>
      <c r="B942" s="21"/>
      <c r="D942" s="65"/>
      <c r="E942" s="129"/>
      <c r="F942" s="150"/>
      <c r="G942" s="98"/>
      <c r="H942" s="67"/>
      <c r="I942" s="82"/>
      <c r="J942" s="66"/>
      <c r="K942" s="66"/>
      <c r="L942" s="66"/>
      <c r="M942" s="66"/>
    </row>
    <row r="943" spans="1:13" ht="15.75" x14ac:dyDescent="0.25">
      <c r="A943" s="21"/>
      <c r="B943" s="21"/>
      <c r="D943" s="65"/>
      <c r="E943" s="129"/>
      <c r="F943" s="150"/>
      <c r="G943" s="98"/>
      <c r="H943" s="67"/>
      <c r="I943" s="82"/>
      <c r="J943" s="66"/>
      <c r="K943" s="66"/>
      <c r="L943" s="66"/>
      <c r="M943" s="66"/>
    </row>
    <row r="944" spans="1:13" ht="15.75" x14ac:dyDescent="0.25">
      <c r="A944" s="21"/>
      <c r="B944" s="21"/>
      <c r="D944" s="65"/>
      <c r="E944" s="129"/>
      <c r="F944" s="150"/>
      <c r="G944" s="98"/>
      <c r="H944" s="67"/>
      <c r="I944" s="82"/>
      <c r="J944" s="66"/>
      <c r="K944" s="66"/>
      <c r="L944" s="66"/>
      <c r="M944" s="66"/>
    </row>
    <row r="945" spans="1:13" ht="15.75" x14ac:dyDescent="0.25">
      <c r="A945" s="21"/>
      <c r="B945" s="21"/>
      <c r="D945" s="65"/>
      <c r="E945" s="129"/>
      <c r="F945" s="150"/>
      <c r="G945" s="98"/>
      <c r="H945" s="67"/>
      <c r="I945" s="82"/>
      <c r="J945" s="66"/>
      <c r="K945" s="66"/>
      <c r="L945" s="66"/>
      <c r="M945" s="66"/>
    </row>
    <row r="946" spans="1:13" ht="15.75" x14ac:dyDescent="0.25">
      <c r="A946" s="21"/>
      <c r="B946" s="21"/>
      <c r="D946" s="65"/>
      <c r="E946" s="129"/>
      <c r="F946" s="150"/>
      <c r="G946" s="98"/>
      <c r="H946" s="67"/>
      <c r="I946" s="82"/>
      <c r="J946" s="66"/>
      <c r="K946" s="66"/>
      <c r="L946" s="66"/>
      <c r="M946" s="66"/>
    </row>
    <row r="947" spans="1:13" ht="15.75" x14ac:dyDescent="0.25">
      <c r="A947" s="21"/>
      <c r="B947" s="21"/>
      <c r="D947" s="65"/>
      <c r="E947" s="129"/>
      <c r="F947" s="150"/>
      <c r="G947" s="98"/>
      <c r="H947" s="67"/>
      <c r="I947" s="82"/>
      <c r="J947" s="66"/>
      <c r="K947" s="66"/>
      <c r="L947" s="66"/>
      <c r="M947" s="66"/>
    </row>
    <row r="948" spans="1:13" ht="15.75" x14ac:dyDescent="0.25">
      <c r="A948" s="21"/>
      <c r="B948" s="21"/>
      <c r="D948" s="65"/>
      <c r="E948" s="129"/>
      <c r="F948" s="150"/>
      <c r="G948" s="98"/>
      <c r="H948" s="67"/>
      <c r="I948" s="82"/>
      <c r="J948" s="66"/>
      <c r="K948" s="66"/>
      <c r="L948" s="66"/>
      <c r="M948" s="66"/>
    </row>
    <row r="949" spans="1:13" ht="15.75" x14ac:dyDescent="0.25">
      <c r="A949" s="21"/>
      <c r="B949" s="21"/>
      <c r="D949" s="65"/>
      <c r="E949" s="129"/>
      <c r="F949" s="150"/>
      <c r="G949" s="98"/>
      <c r="H949" s="67"/>
      <c r="I949" s="82"/>
      <c r="J949" s="66"/>
      <c r="K949" s="66"/>
      <c r="L949" s="66"/>
      <c r="M949" s="66"/>
    </row>
    <row r="950" spans="1:13" ht="15.75" x14ac:dyDescent="0.25">
      <c r="A950" s="21"/>
      <c r="B950" s="21"/>
      <c r="D950" s="65"/>
      <c r="E950" s="129"/>
      <c r="F950" s="150"/>
      <c r="G950" s="98"/>
      <c r="H950" s="67"/>
      <c r="I950" s="82"/>
      <c r="J950" s="66"/>
      <c r="K950" s="66"/>
      <c r="L950" s="66"/>
      <c r="M950" s="66"/>
    </row>
    <row r="951" spans="1:13" ht="15.75" x14ac:dyDescent="0.25">
      <c r="A951" s="21"/>
      <c r="B951" s="21"/>
      <c r="D951" s="65"/>
      <c r="E951" s="129"/>
      <c r="F951" s="150"/>
      <c r="G951" s="98"/>
      <c r="H951" s="67"/>
      <c r="I951" s="82"/>
      <c r="J951" s="66"/>
      <c r="K951" s="66"/>
      <c r="L951" s="66"/>
      <c r="M951" s="66"/>
    </row>
    <row r="952" spans="1:13" ht="15.75" x14ac:dyDescent="0.25">
      <c r="A952" s="21"/>
      <c r="B952" s="21"/>
      <c r="D952" s="65"/>
      <c r="E952" s="129"/>
      <c r="F952" s="150"/>
      <c r="G952" s="98"/>
      <c r="H952" s="67"/>
      <c r="I952" s="82"/>
      <c r="J952" s="66"/>
      <c r="K952" s="66"/>
      <c r="L952" s="66"/>
      <c r="M952" s="66"/>
    </row>
    <row r="953" spans="1:13" ht="15.75" x14ac:dyDescent="0.25">
      <c r="A953" s="21"/>
      <c r="B953" s="21"/>
      <c r="D953" s="65"/>
      <c r="E953" s="129"/>
      <c r="F953" s="150"/>
      <c r="G953" s="98"/>
      <c r="H953" s="67"/>
      <c r="I953" s="82"/>
      <c r="J953" s="66"/>
      <c r="K953" s="66"/>
      <c r="L953" s="66"/>
      <c r="M953" s="66"/>
    </row>
    <row r="954" spans="1:13" ht="15.75" x14ac:dyDescent="0.25">
      <c r="A954" s="21"/>
      <c r="B954" s="21"/>
      <c r="D954" s="65"/>
      <c r="E954" s="129"/>
      <c r="F954" s="150"/>
      <c r="G954" s="98"/>
      <c r="H954" s="67"/>
      <c r="I954" s="82"/>
      <c r="J954" s="66"/>
      <c r="K954" s="66"/>
      <c r="L954" s="66"/>
      <c r="M954" s="66"/>
    </row>
    <row r="955" spans="1:13" ht="15.75" x14ac:dyDescent="0.25">
      <c r="A955" s="21"/>
      <c r="B955" s="21"/>
      <c r="D955" s="65"/>
      <c r="E955" s="129"/>
      <c r="F955" s="150"/>
      <c r="G955" s="98"/>
      <c r="H955" s="67"/>
      <c r="I955" s="82"/>
      <c r="J955" s="66"/>
      <c r="K955" s="66"/>
      <c r="L955" s="66"/>
      <c r="M955" s="66"/>
    </row>
    <row r="956" spans="1:13" ht="15.75" x14ac:dyDescent="0.25">
      <c r="A956" s="21"/>
      <c r="B956" s="21"/>
      <c r="D956" s="65"/>
      <c r="E956" s="129"/>
      <c r="F956" s="150"/>
      <c r="G956" s="98"/>
      <c r="H956" s="67"/>
      <c r="I956" s="82"/>
      <c r="J956" s="66"/>
      <c r="K956" s="66"/>
      <c r="L956" s="66"/>
      <c r="M956" s="66"/>
    </row>
    <row r="957" spans="1:13" ht="15.75" x14ac:dyDescent="0.25">
      <c r="A957" s="21"/>
      <c r="B957" s="21"/>
      <c r="D957" s="65"/>
      <c r="E957" s="129"/>
      <c r="F957" s="150"/>
      <c r="G957" s="98"/>
      <c r="H957" s="67"/>
      <c r="I957" s="82"/>
      <c r="J957" s="66"/>
      <c r="K957" s="66"/>
      <c r="L957" s="66"/>
      <c r="M957" s="66"/>
    </row>
    <row r="958" spans="1:13" ht="15.75" x14ac:dyDescent="0.25">
      <c r="A958" s="21"/>
      <c r="B958" s="21"/>
      <c r="D958" s="65"/>
      <c r="E958" s="129"/>
      <c r="F958" s="150"/>
      <c r="G958" s="98"/>
      <c r="H958" s="67"/>
      <c r="I958" s="82"/>
      <c r="J958" s="66"/>
      <c r="K958" s="66"/>
      <c r="L958" s="66"/>
      <c r="M958" s="66"/>
    </row>
    <row r="959" spans="1:13" ht="15.75" x14ac:dyDescent="0.25">
      <c r="A959" s="21"/>
      <c r="B959" s="21"/>
      <c r="D959" s="65"/>
      <c r="E959" s="129"/>
      <c r="F959" s="150"/>
      <c r="G959" s="98"/>
      <c r="H959" s="67"/>
      <c r="I959" s="82"/>
      <c r="J959" s="66"/>
      <c r="K959" s="66"/>
      <c r="L959" s="66"/>
      <c r="M959" s="66"/>
    </row>
    <row r="960" spans="1:13" ht="15.75" x14ac:dyDescent="0.25">
      <c r="A960" s="21"/>
      <c r="B960" s="21"/>
      <c r="D960" s="65"/>
      <c r="E960" s="129"/>
      <c r="F960" s="150"/>
      <c r="G960" s="98"/>
      <c r="H960" s="67"/>
      <c r="I960" s="82"/>
      <c r="J960" s="66"/>
      <c r="K960" s="66"/>
      <c r="L960" s="66"/>
      <c r="M960" s="66"/>
    </row>
    <row r="961" spans="1:13" ht="15.75" x14ac:dyDescent="0.25">
      <c r="A961" s="21"/>
      <c r="B961" s="21"/>
      <c r="D961" s="65"/>
      <c r="E961" s="129"/>
      <c r="F961" s="150"/>
      <c r="G961" s="98"/>
      <c r="H961" s="67"/>
      <c r="I961" s="82"/>
      <c r="J961" s="66"/>
      <c r="K961" s="66"/>
      <c r="L961" s="66"/>
      <c r="M961" s="66"/>
    </row>
    <row r="962" spans="1:13" ht="15.75" x14ac:dyDescent="0.25">
      <c r="A962" s="21"/>
      <c r="B962" s="21"/>
      <c r="D962" s="65"/>
      <c r="E962" s="129"/>
      <c r="F962" s="150"/>
      <c r="G962" s="98"/>
      <c r="H962" s="67"/>
      <c r="I962" s="82"/>
      <c r="J962" s="66"/>
      <c r="K962" s="66"/>
      <c r="L962" s="66"/>
      <c r="M962" s="66"/>
    </row>
    <row r="963" spans="1:13" ht="15.75" x14ac:dyDescent="0.25">
      <c r="A963" s="21"/>
      <c r="B963" s="21"/>
      <c r="D963" s="65"/>
      <c r="E963" s="129"/>
      <c r="F963" s="150"/>
      <c r="G963" s="98"/>
      <c r="H963" s="67"/>
      <c r="I963" s="82"/>
      <c r="J963" s="66"/>
      <c r="K963" s="66"/>
      <c r="L963" s="66"/>
      <c r="M963" s="66"/>
    </row>
    <row r="964" spans="1:13" ht="15.75" x14ac:dyDescent="0.25">
      <c r="A964" s="21"/>
      <c r="B964" s="21"/>
      <c r="D964" s="65"/>
      <c r="E964" s="129"/>
      <c r="F964" s="150"/>
      <c r="G964" s="98"/>
      <c r="H964" s="67"/>
      <c r="I964" s="82"/>
      <c r="J964" s="66"/>
      <c r="K964" s="66"/>
      <c r="L964" s="66"/>
      <c r="M964" s="66"/>
    </row>
    <row r="965" spans="1:13" ht="15.75" x14ac:dyDescent="0.25">
      <c r="A965" s="21"/>
      <c r="B965" s="21"/>
      <c r="D965" s="65"/>
      <c r="E965" s="129"/>
      <c r="F965" s="150"/>
      <c r="G965" s="98"/>
      <c r="H965" s="67"/>
      <c r="I965" s="82"/>
      <c r="J965" s="66"/>
      <c r="K965" s="66"/>
      <c r="L965" s="66"/>
      <c r="M965" s="66"/>
    </row>
    <row r="966" spans="1:13" ht="15.75" x14ac:dyDescent="0.25">
      <c r="A966" s="21"/>
      <c r="B966" s="21"/>
      <c r="D966" s="65"/>
      <c r="E966" s="129"/>
      <c r="F966" s="150"/>
      <c r="G966" s="98"/>
      <c r="H966" s="67"/>
      <c r="I966" s="82"/>
      <c r="J966" s="66"/>
      <c r="K966" s="66"/>
      <c r="L966" s="66"/>
      <c r="M966" s="66"/>
    </row>
    <row r="967" spans="1:13" ht="15.75" x14ac:dyDescent="0.25">
      <c r="A967" s="21"/>
      <c r="B967" s="21"/>
      <c r="D967" s="65"/>
      <c r="E967" s="129"/>
      <c r="F967" s="150"/>
      <c r="G967" s="98"/>
      <c r="H967" s="67"/>
      <c r="I967" s="82"/>
      <c r="J967" s="66"/>
      <c r="K967" s="66"/>
      <c r="L967" s="66"/>
      <c r="M967" s="66"/>
    </row>
    <row r="968" spans="1:13" ht="15.75" x14ac:dyDescent="0.25">
      <c r="A968" s="21"/>
      <c r="B968" s="21"/>
      <c r="D968" s="65"/>
      <c r="E968" s="129"/>
      <c r="F968" s="150"/>
      <c r="G968" s="98"/>
      <c r="H968" s="67"/>
      <c r="I968" s="82"/>
      <c r="J968" s="66"/>
      <c r="K968" s="66"/>
      <c r="L968" s="66"/>
      <c r="M968" s="66"/>
    </row>
    <row r="969" spans="1:13" ht="15.75" x14ac:dyDescent="0.25">
      <c r="A969" s="21"/>
      <c r="B969" s="21"/>
      <c r="D969" s="65"/>
      <c r="E969" s="129"/>
      <c r="F969" s="150"/>
      <c r="G969" s="98"/>
      <c r="H969" s="67"/>
      <c r="I969" s="82"/>
      <c r="J969" s="66"/>
      <c r="K969" s="66"/>
      <c r="L969" s="66"/>
      <c r="M969" s="66"/>
    </row>
    <row r="970" spans="1:13" ht="15.75" x14ac:dyDescent="0.25">
      <c r="A970" s="21"/>
      <c r="B970" s="21"/>
      <c r="D970" s="65"/>
      <c r="E970" s="129"/>
      <c r="F970" s="150"/>
      <c r="G970" s="98"/>
      <c r="H970" s="67"/>
      <c r="I970" s="82"/>
      <c r="J970" s="66"/>
      <c r="K970" s="66"/>
      <c r="L970" s="66"/>
      <c r="M970" s="66"/>
    </row>
    <row r="971" spans="1:13" ht="15.75" x14ac:dyDescent="0.25">
      <c r="A971" s="21"/>
      <c r="B971" s="21"/>
      <c r="D971" s="65"/>
      <c r="E971" s="129"/>
      <c r="F971" s="150"/>
      <c r="G971" s="98"/>
      <c r="H971" s="67"/>
      <c r="I971" s="82"/>
      <c r="J971" s="66"/>
      <c r="K971" s="66"/>
      <c r="L971" s="66"/>
      <c r="M971" s="66"/>
    </row>
    <row r="972" spans="1:13" ht="15.75" x14ac:dyDescent="0.25">
      <c r="A972" s="21"/>
      <c r="B972" s="21"/>
      <c r="D972" s="65"/>
      <c r="E972" s="129"/>
      <c r="F972" s="150"/>
      <c r="G972" s="98"/>
      <c r="H972" s="67"/>
      <c r="I972" s="82"/>
      <c r="J972" s="66"/>
      <c r="K972" s="66"/>
      <c r="L972" s="66"/>
      <c r="M972" s="66"/>
    </row>
    <row r="973" spans="1:13" ht="15.75" x14ac:dyDescent="0.25">
      <c r="A973" s="21"/>
      <c r="B973" s="21"/>
      <c r="D973" s="65"/>
      <c r="E973" s="129"/>
      <c r="F973" s="150"/>
      <c r="G973" s="98"/>
      <c r="H973" s="67"/>
      <c r="I973" s="82"/>
      <c r="J973" s="66"/>
      <c r="K973" s="66"/>
      <c r="L973" s="66"/>
      <c r="M973" s="66"/>
    </row>
    <row r="974" spans="1:13" ht="15.75" x14ac:dyDescent="0.25">
      <c r="A974" s="21"/>
      <c r="B974" s="21"/>
      <c r="D974" s="65"/>
      <c r="E974" s="129"/>
      <c r="F974" s="150"/>
      <c r="G974" s="98"/>
      <c r="H974" s="67"/>
      <c r="I974" s="82"/>
      <c r="J974" s="66"/>
      <c r="K974" s="66"/>
      <c r="L974" s="66"/>
      <c r="M974" s="66"/>
    </row>
    <row r="975" spans="1:13" ht="15.75" x14ac:dyDescent="0.25">
      <c r="A975" s="21"/>
      <c r="B975" s="21"/>
      <c r="D975" s="65"/>
      <c r="E975" s="129"/>
      <c r="F975" s="150"/>
      <c r="G975" s="98"/>
      <c r="H975" s="67"/>
      <c r="I975" s="82"/>
      <c r="J975" s="66"/>
      <c r="K975" s="66"/>
      <c r="L975" s="66"/>
      <c r="M975" s="66"/>
    </row>
    <row r="976" spans="1:13" ht="15.75" x14ac:dyDescent="0.25">
      <c r="A976" s="21"/>
      <c r="B976" s="21"/>
      <c r="D976" s="65"/>
      <c r="E976" s="129"/>
      <c r="F976" s="150"/>
      <c r="G976" s="98"/>
      <c r="H976" s="67"/>
      <c r="I976" s="82"/>
      <c r="J976" s="66"/>
      <c r="K976" s="66"/>
      <c r="L976" s="66"/>
      <c r="M976" s="66"/>
    </row>
    <row r="977" spans="1:13" ht="15.75" x14ac:dyDescent="0.25">
      <c r="A977" s="21"/>
      <c r="B977" s="21"/>
      <c r="D977" s="65"/>
      <c r="E977" s="129"/>
      <c r="F977" s="150"/>
      <c r="G977" s="98"/>
      <c r="H977" s="67"/>
      <c r="I977" s="82"/>
      <c r="J977" s="66"/>
      <c r="K977" s="66"/>
      <c r="L977" s="66"/>
      <c r="M977" s="66"/>
    </row>
    <row r="978" spans="1:13" ht="15.75" x14ac:dyDescent="0.25">
      <c r="A978" s="21"/>
      <c r="B978" s="21"/>
      <c r="D978" s="65"/>
      <c r="E978" s="129"/>
      <c r="F978" s="150"/>
      <c r="G978" s="98"/>
      <c r="H978" s="67"/>
      <c r="I978" s="82"/>
      <c r="J978" s="66"/>
      <c r="K978" s="66"/>
      <c r="L978" s="66"/>
      <c r="M978" s="66"/>
    </row>
    <row r="979" spans="1:13" ht="15.75" x14ac:dyDescent="0.25">
      <c r="A979" s="21"/>
      <c r="B979" s="21"/>
      <c r="D979" s="65"/>
      <c r="E979" s="129"/>
      <c r="F979" s="150"/>
      <c r="G979" s="98"/>
      <c r="H979" s="67"/>
      <c r="I979" s="82"/>
      <c r="J979" s="66"/>
      <c r="K979" s="66"/>
      <c r="L979" s="66"/>
      <c r="M979" s="66"/>
    </row>
    <row r="980" spans="1:13" ht="15.75" x14ac:dyDescent="0.25">
      <c r="A980" s="21"/>
      <c r="B980" s="21"/>
      <c r="D980" s="65"/>
      <c r="E980" s="129"/>
      <c r="F980" s="150"/>
      <c r="G980" s="98"/>
      <c r="H980" s="67"/>
      <c r="I980" s="82"/>
      <c r="J980" s="66"/>
      <c r="K980" s="66"/>
      <c r="L980" s="66"/>
      <c r="M980" s="66"/>
    </row>
    <row r="981" spans="1:13" ht="15.75" x14ac:dyDescent="0.25">
      <c r="A981" s="21"/>
      <c r="B981" s="21"/>
      <c r="D981" s="65"/>
      <c r="E981" s="129"/>
      <c r="F981" s="150"/>
      <c r="G981" s="98"/>
      <c r="H981" s="67"/>
      <c r="I981" s="82"/>
      <c r="J981" s="66"/>
      <c r="K981" s="66"/>
      <c r="L981" s="66"/>
      <c r="M981" s="66"/>
    </row>
    <row r="982" spans="1:13" ht="15.75" x14ac:dyDescent="0.25">
      <c r="A982" s="21"/>
      <c r="B982" s="21"/>
      <c r="D982" s="65"/>
      <c r="E982" s="129"/>
      <c r="F982" s="150"/>
      <c r="G982" s="98"/>
      <c r="H982" s="67"/>
      <c r="I982" s="82"/>
      <c r="J982" s="66"/>
      <c r="K982" s="66"/>
      <c r="L982" s="66"/>
      <c r="M982" s="66"/>
    </row>
    <row r="983" spans="1:13" ht="15.75" x14ac:dyDescent="0.25">
      <c r="A983" s="21"/>
      <c r="B983" s="21"/>
      <c r="D983" s="65"/>
      <c r="E983" s="129"/>
      <c r="F983" s="150"/>
      <c r="G983" s="98"/>
      <c r="H983" s="67"/>
      <c r="I983" s="82"/>
      <c r="J983" s="66"/>
      <c r="K983" s="66"/>
      <c r="L983" s="66"/>
      <c r="M983" s="66"/>
    </row>
    <row r="984" spans="1:13" ht="15.75" x14ac:dyDescent="0.25">
      <c r="A984" s="21"/>
      <c r="B984" s="21"/>
      <c r="D984" s="65"/>
      <c r="E984" s="129"/>
      <c r="F984" s="150"/>
      <c r="G984" s="98"/>
      <c r="H984" s="67"/>
      <c r="I984" s="82"/>
      <c r="J984" s="66"/>
      <c r="K984" s="66"/>
      <c r="L984" s="66"/>
      <c r="M984" s="66"/>
    </row>
    <row r="985" spans="1:13" ht="15.75" x14ac:dyDescent="0.25">
      <c r="A985" s="21"/>
      <c r="B985" s="21"/>
      <c r="D985" s="65"/>
      <c r="E985" s="129"/>
      <c r="F985" s="150"/>
      <c r="G985" s="98"/>
      <c r="H985" s="67"/>
      <c r="I985" s="82"/>
      <c r="J985" s="66"/>
      <c r="K985" s="66"/>
      <c r="L985" s="66"/>
      <c r="M985" s="66"/>
    </row>
  </sheetData>
  <sheetProtection algorithmName="SHA-512" hashValue="daOMWOgkUJ+NXaPLpUzVJMj9CxQMjwcHWwbx0UvdF6VaVC7xiHXtVpdv4oA+vSbU400K3dnDsKt0jVNBHYA1pA==" saltValue="pVgz28YHs8JMou1/j/xlMA==" spinCount="100000" sheet="1" objects="1" scenarios="1"/>
  <mergeCells count="31">
    <mergeCell ref="A3:M3"/>
    <mergeCell ref="A4:M4"/>
    <mergeCell ref="J12:L12"/>
    <mergeCell ref="A11:C12"/>
    <mergeCell ref="J215:K215"/>
    <mergeCell ref="A7:M7"/>
    <mergeCell ref="A8:M8"/>
    <mergeCell ref="L220:L221"/>
    <mergeCell ref="J216:K216"/>
    <mergeCell ref="J205:K205"/>
    <mergeCell ref="J206:K206"/>
    <mergeCell ref="J210:K210"/>
    <mergeCell ref="J211:K211"/>
    <mergeCell ref="J213:K213"/>
    <mergeCell ref="J214:K214"/>
    <mergeCell ref="A2:M2"/>
    <mergeCell ref="A1:M1"/>
    <mergeCell ref="A219:I221"/>
    <mergeCell ref="J219:K221"/>
    <mergeCell ref="A218:M218"/>
    <mergeCell ref="A203:M203"/>
    <mergeCell ref="A197:M197"/>
    <mergeCell ref="A183:M183"/>
    <mergeCell ref="A177:M177"/>
    <mergeCell ref="A168:M168"/>
    <mergeCell ref="A161:M161"/>
    <mergeCell ref="A13:M13"/>
    <mergeCell ref="A23:M23"/>
    <mergeCell ref="M220:M221"/>
    <mergeCell ref="A5:M5"/>
    <mergeCell ref="A6:M6"/>
  </mergeCells>
  <conditionalFormatting sqref="E71:E77 E112:E113 E31:E34 E48:E51 E9:E12 E37:E43 E53:E68 E79:E81 E125:E132 E134:E146 E148:E160 E91:E104 E116:E123 E170:E176 E179:E181 E194:E196 E163:E167 E106 E83:E89 E45:E46 E25:E29 E15:E22 E199:E202 E205:E217 E222:E1048576">
    <cfRule type="cellIs" dxfId="106" priority="336" operator="equal">
      <formula>"NotFound"</formula>
    </cfRule>
  </conditionalFormatting>
  <conditionalFormatting sqref="A115:M115">
    <cfRule type="cellIs" dxfId="105" priority="282" operator="equal">
      <formula>"FillInPortion"</formula>
    </cfRule>
  </conditionalFormatting>
  <conditionalFormatting sqref="E78">
    <cfRule type="cellIs" dxfId="104" priority="269" operator="equal">
      <formula>"NotFound"</formula>
    </cfRule>
  </conditionalFormatting>
  <conditionalFormatting sqref="E112:E113 E31:E34 E48:E51 E37:E43 E53:E68 E71:E81 E125:E132 E134:E146 E148:E160 E91:E104 E115:E123 E170:E176 E179:E181 E194:E196 E163:E167 E106 E83:E89 E45:E46 E25:E29 E15:E22 E199:E202 E9:E12 E205:E217 E222:E1048576">
    <cfRule type="containsText" dxfId="103" priority="265" operator="containsText" text="Piece">
      <formula>NOT(ISERROR(SEARCH("Piece",E9)))</formula>
    </cfRule>
    <cfRule type="containsText" dxfId="102" priority="266" operator="containsText" text="Kilo">
      <formula>NOT(ISERROR(SEARCH("Kilo",E9)))</formula>
    </cfRule>
  </conditionalFormatting>
  <conditionalFormatting sqref="E75">
    <cfRule type="cellIs" dxfId="101" priority="264" operator="equal">
      <formula>"NotFound"</formula>
    </cfRule>
  </conditionalFormatting>
  <conditionalFormatting sqref="E75">
    <cfRule type="containsText" dxfId="100" priority="260" operator="containsText" text="Piece">
      <formula>NOT(ISERROR(SEARCH("Piece",E75)))</formula>
    </cfRule>
    <cfRule type="containsText" dxfId="99" priority="261" operator="containsText" text="Kilo">
      <formula>NOT(ISERROR(SEARCH("Kilo",E75)))</formula>
    </cfRule>
  </conditionalFormatting>
  <conditionalFormatting sqref="E70">
    <cfRule type="cellIs" dxfId="98" priority="258" operator="equal">
      <formula>"NotFound"</formula>
    </cfRule>
  </conditionalFormatting>
  <conditionalFormatting sqref="E70">
    <cfRule type="containsText" dxfId="97" priority="254" operator="containsText" text="Piece">
      <formula>NOT(ISERROR(SEARCH("Piece",E70)))</formula>
    </cfRule>
    <cfRule type="containsText" dxfId="96" priority="255" operator="containsText" text="Kilo">
      <formula>NOT(ISERROR(SEARCH("Kilo",E70)))</formula>
    </cfRule>
  </conditionalFormatting>
  <conditionalFormatting sqref="E47">
    <cfRule type="cellIs" dxfId="95" priority="188" operator="equal">
      <formula>"NotFound"</formula>
    </cfRule>
  </conditionalFormatting>
  <conditionalFormatting sqref="E47">
    <cfRule type="containsText" dxfId="94" priority="184" operator="containsText" text="Piece">
      <formula>NOT(ISERROR(SEARCH("Piece",E47)))</formula>
    </cfRule>
    <cfRule type="containsText" dxfId="93" priority="185" operator="containsText" text="Kilo">
      <formula>NOT(ISERROR(SEARCH("Kilo",E47)))</formula>
    </cfRule>
  </conditionalFormatting>
  <conditionalFormatting sqref="E36">
    <cfRule type="cellIs" dxfId="92" priority="178" operator="equal">
      <formula>"NotFound"</formula>
    </cfRule>
  </conditionalFormatting>
  <conditionalFormatting sqref="E36">
    <cfRule type="containsText" dxfId="91" priority="174" operator="containsText" text="Piece">
      <formula>NOT(ISERROR(SEARCH("Piece",E36)))</formula>
    </cfRule>
    <cfRule type="containsText" dxfId="90" priority="175" operator="containsText" text="Kilo">
      <formula>NOT(ISERROR(SEARCH("Kilo",E36)))</formula>
    </cfRule>
  </conditionalFormatting>
  <conditionalFormatting sqref="E35">
    <cfRule type="cellIs" dxfId="89" priority="173" operator="equal">
      <formula>"NotFound"</formula>
    </cfRule>
  </conditionalFormatting>
  <conditionalFormatting sqref="E35">
    <cfRule type="containsText" dxfId="88" priority="169" operator="containsText" text="Piece">
      <formula>NOT(ISERROR(SEARCH("Piece",E35)))</formula>
    </cfRule>
    <cfRule type="containsText" dxfId="87" priority="170" operator="containsText" text="Kilo">
      <formula>NOT(ISERROR(SEARCH("Kilo",E35)))</formula>
    </cfRule>
  </conditionalFormatting>
  <conditionalFormatting sqref="E185:E189">
    <cfRule type="cellIs" dxfId="86" priority="160" operator="equal">
      <formula>"NotFound"</formula>
    </cfRule>
  </conditionalFormatting>
  <conditionalFormatting sqref="E185:E189">
    <cfRule type="containsText" dxfId="85" priority="155" operator="containsText" text="Piece">
      <formula>NOT(ISERROR(SEARCH("Piece",E185)))</formula>
    </cfRule>
    <cfRule type="containsText" dxfId="84" priority="156" operator="containsText" text="Kilo">
      <formula>NOT(ISERROR(SEARCH("Kilo",E185)))</formula>
    </cfRule>
  </conditionalFormatting>
  <conditionalFormatting sqref="E190">
    <cfRule type="cellIs" dxfId="83" priority="154" operator="equal">
      <formula>"NotFound"</formula>
    </cfRule>
  </conditionalFormatting>
  <conditionalFormatting sqref="E190">
    <cfRule type="containsText" dxfId="82" priority="151" operator="containsText" text="Piece">
      <formula>NOT(ISERROR(SEARCH("Piece",E190)))</formula>
    </cfRule>
    <cfRule type="containsText" dxfId="81" priority="152" operator="containsText" text="Kilo">
      <formula>NOT(ISERROR(SEARCH("Kilo",E190)))</formula>
    </cfRule>
  </conditionalFormatting>
  <conditionalFormatting sqref="E190">
    <cfRule type="cellIs" dxfId="80" priority="150" operator="equal">
      <formula>"NotFound"</formula>
    </cfRule>
  </conditionalFormatting>
  <conditionalFormatting sqref="E190">
    <cfRule type="containsText" dxfId="79" priority="147" operator="containsText" text="Piece">
      <formula>NOT(ISERROR(SEARCH("Piece",E190)))</formula>
    </cfRule>
    <cfRule type="containsText" dxfId="78" priority="148" operator="containsText" text="Kilo">
      <formula>NOT(ISERROR(SEARCH("Kilo",E190)))</formula>
    </cfRule>
  </conditionalFormatting>
  <conditionalFormatting sqref="E191">
    <cfRule type="cellIs" dxfId="77" priority="146" operator="equal">
      <formula>"NotFound"</formula>
    </cfRule>
  </conditionalFormatting>
  <conditionalFormatting sqref="E191">
    <cfRule type="containsText" dxfId="76" priority="143" operator="containsText" text="Piece">
      <formula>NOT(ISERROR(SEARCH("Piece",E191)))</formula>
    </cfRule>
    <cfRule type="containsText" dxfId="75" priority="144" operator="containsText" text="Kilo">
      <formula>NOT(ISERROR(SEARCH("Kilo",E191)))</formula>
    </cfRule>
  </conditionalFormatting>
  <conditionalFormatting sqref="E191">
    <cfRule type="cellIs" dxfId="74" priority="142" operator="equal">
      <formula>"NotFound"</formula>
    </cfRule>
  </conditionalFormatting>
  <conditionalFormatting sqref="E191">
    <cfRule type="containsText" dxfId="73" priority="139" operator="containsText" text="Piece">
      <formula>NOT(ISERROR(SEARCH("Piece",E191)))</formula>
    </cfRule>
    <cfRule type="containsText" dxfId="72" priority="140" operator="containsText" text="Kilo">
      <formula>NOT(ISERROR(SEARCH("Kilo",E191)))</formula>
    </cfRule>
  </conditionalFormatting>
  <conditionalFormatting sqref="E192">
    <cfRule type="cellIs" dxfId="71" priority="138" operator="equal">
      <formula>"NotFound"</formula>
    </cfRule>
  </conditionalFormatting>
  <conditionalFormatting sqref="E192">
    <cfRule type="containsText" dxfId="70" priority="135" operator="containsText" text="Piece">
      <formula>NOT(ISERROR(SEARCH("Piece",E192)))</formula>
    </cfRule>
    <cfRule type="containsText" dxfId="69" priority="136" operator="containsText" text="Kilo">
      <formula>NOT(ISERROR(SEARCH("Kilo",E192)))</formula>
    </cfRule>
  </conditionalFormatting>
  <conditionalFormatting sqref="E192">
    <cfRule type="cellIs" dxfId="68" priority="134" operator="equal">
      <formula>"NotFound"</formula>
    </cfRule>
  </conditionalFormatting>
  <conditionalFormatting sqref="E192">
    <cfRule type="containsText" dxfId="67" priority="131" operator="containsText" text="Piece">
      <formula>NOT(ISERROR(SEARCH("Piece",E192)))</formula>
    </cfRule>
    <cfRule type="containsText" dxfId="66" priority="132" operator="containsText" text="Kilo">
      <formula>NOT(ISERROR(SEARCH("Kilo",E192)))</formula>
    </cfRule>
  </conditionalFormatting>
  <conditionalFormatting sqref="E193">
    <cfRule type="cellIs" dxfId="65" priority="130" operator="equal">
      <formula>"NotFound"</formula>
    </cfRule>
  </conditionalFormatting>
  <conditionalFormatting sqref="E193">
    <cfRule type="containsText" dxfId="64" priority="127" operator="containsText" text="Piece">
      <formula>NOT(ISERROR(SEARCH("Piece",E193)))</formula>
    </cfRule>
    <cfRule type="containsText" dxfId="63" priority="128" operator="containsText" text="Kilo">
      <formula>NOT(ISERROR(SEARCH("Kilo",E193)))</formula>
    </cfRule>
  </conditionalFormatting>
  <conditionalFormatting sqref="E193">
    <cfRule type="cellIs" dxfId="62" priority="126" operator="equal">
      <formula>"NotFound"</formula>
    </cfRule>
  </conditionalFormatting>
  <conditionalFormatting sqref="E193">
    <cfRule type="containsText" dxfId="61" priority="123" operator="containsText" text="Piece">
      <formula>NOT(ISERROR(SEARCH("Piece",E193)))</formula>
    </cfRule>
    <cfRule type="containsText" dxfId="60" priority="124" operator="containsText" text="Kilo">
      <formula>NOT(ISERROR(SEARCH("Kilo",E193)))</formula>
    </cfRule>
  </conditionalFormatting>
  <conditionalFormatting sqref="E182">
    <cfRule type="cellIs" dxfId="59" priority="122" operator="equal">
      <formula>"NotFound"</formula>
    </cfRule>
  </conditionalFormatting>
  <conditionalFormatting sqref="E182">
    <cfRule type="containsText" dxfId="58" priority="118" operator="containsText" text="Piece">
      <formula>NOT(ISERROR(SEARCH("Piece",E182)))</formula>
    </cfRule>
    <cfRule type="containsText" dxfId="57" priority="119" operator="containsText" text="Kilo">
      <formula>NOT(ISERROR(SEARCH("Kilo",E182)))</formula>
    </cfRule>
  </conditionalFormatting>
  <conditionalFormatting sqref="E204">
    <cfRule type="cellIs" dxfId="56" priority="81" operator="equal">
      <formula>"NotFound"</formula>
    </cfRule>
  </conditionalFormatting>
  <conditionalFormatting sqref="E204">
    <cfRule type="containsText" dxfId="55" priority="79" operator="containsText" text="Piece">
      <formula>NOT(ISERROR(SEARCH("Piece",E204)))</formula>
    </cfRule>
    <cfRule type="containsText" dxfId="54" priority="80" operator="containsText" text="Kilo">
      <formula>NOT(ISERROR(SEARCH("Kilo",E204)))</formula>
    </cfRule>
  </conditionalFormatting>
  <conditionalFormatting sqref="E169">
    <cfRule type="cellIs" dxfId="53" priority="54" operator="equal">
      <formula>"NotFound"</formula>
    </cfRule>
  </conditionalFormatting>
  <conditionalFormatting sqref="E169">
    <cfRule type="containsText" dxfId="52" priority="52" operator="containsText" text="Piece">
      <formula>NOT(ISERROR(SEARCH("Piece",E169)))</formula>
    </cfRule>
    <cfRule type="containsText" dxfId="51" priority="53" operator="containsText" text="Kilo">
      <formula>NOT(ISERROR(SEARCH("Kilo",E169)))</formula>
    </cfRule>
  </conditionalFormatting>
  <conditionalFormatting sqref="E178">
    <cfRule type="cellIs" dxfId="50" priority="57" operator="equal">
      <formula>"NotFound"</formula>
    </cfRule>
  </conditionalFormatting>
  <conditionalFormatting sqref="E178">
    <cfRule type="containsText" dxfId="49" priority="55" operator="containsText" text="Piece">
      <formula>NOT(ISERROR(SEARCH("Piece",E178)))</formula>
    </cfRule>
    <cfRule type="containsText" dxfId="48" priority="56" operator="containsText" text="Kilo">
      <formula>NOT(ISERROR(SEARCH("Kilo",E178)))</formula>
    </cfRule>
  </conditionalFormatting>
  <conditionalFormatting sqref="E147">
    <cfRule type="cellIs" dxfId="47" priority="48" operator="equal">
      <formula>"NotFound"</formula>
    </cfRule>
  </conditionalFormatting>
  <conditionalFormatting sqref="E147">
    <cfRule type="containsText" dxfId="46" priority="46" operator="containsText" text="Piece">
      <formula>NOT(ISERROR(SEARCH("Piece",E147)))</formula>
    </cfRule>
    <cfRule type="containsText" dxfId="45" priority="47" operator="containsText" text="Kilo">
      <formula>NOT(ISERROR(SEARCH("Kilo",E147)))</formula>
    </cfRule>
  </conditionalFormatting>
  <conditionalFormatting sqref="E124">
    <cfRule type="cellIs" dxfId="44" priority="42" operator="equal">
      <formula>"NotFound"</formula>
    </cfRule>
  </conditionalFormatting>
  <conditionalFormatting sqref="E124">
    <cfRule type="containsText" dxfId="43" priority="40" operator="containsText" text="Piece">
      <formula>NOT(ISERROR(SEARCH("Piece",E124)))</formula>
    </cfRule>
    <cfRule type="containsText" dxfId="42" priority="41" operator="containsText" text="Kilo">
      <formula>NOT(ISERROR(SEARCH("Kilo",E124)))</formula>
    </cfRule>
  </conditionalFormatting>
  <conditionalFormatting sqref="E184">
    <cfRule type="cellIs" dxfId="41" priority="60" operator="equal">
      <formula>"NotFound"</formula>
    </cfRule>
  </conditionalFormatting>
  <conditionalFormatting sqref="E184">
    <cfRule type="containsText" dxfId="40" priority="58" operator="containsText" text="Piece">
      <formula>NOT(ISERROR(SEARCH("Piece",E184)))</formula>
    </cfRule>
    <cfRule type="containsText" dxfId="39" priority="59" operator="containsText" text="Kilo">
      <formula>NOT(ISERROR(SEARCH("Kilo",E184)))</formula>
    </cfRule>
  </conditionalFormatting>
  <conditionalFormatting sqref="E162">
    <cfRule type="cellIs" dxfId="38" priority="51" operator="equal">
      <formula>"NotFound"</formula>
    </cfRule>
  </conditionalFormatting>
  <conditionalFormatting sqref="E162">
    <cfRule type="containsText" dxfId="37" priority="49" operator="containsText" text="Piece">
      <formula>NOT(ISERROR(SEARCH("Piece",E162)))</formula>
    </cfRule>
    <cfRule type="containsText" dxfId="36" priority="50" operator="containsText" text="Kilo">
      <formula>NOT(ISERROR(SEARCH("Kilo",E162)))</formula>
    </cfRule>
  </conditionalFormatting>
  <conditionalFormatting sqref="E133">
    <cfRule type="cellIs" dxfId="35" priority="45" operator="equal">
      <formula>"NotFound"</formula>
    </cfRule>
  </conditionalFormatting>
  <conditionalFormatting sqref="E133">
    <cfRule type="containsText" dxfId="34" priority="43" operator="containsText" text="Piece">
      <formula>NOT(ISERROR(SEARCH("Piece",E133)))</formula>
    </cfRule>
    <cfRule type="containsText" dxfId="33" priority="44" operator="containsText" text="Kilo">
      <formula>NOT(ISERROR(SEARCH("Kilo",E133)))</formula>
    </cfRule>
  </conditionalFormatting>
  <conditionalFormatting sqref="E105">
    <cfRule type="cellIs" dxfId="32" priority="36" operator="equal">
      <formula>"NotFound"</formula>
    </cfRule>
  </conditionalFormatting>
  <conditionalFormatting sqref="E105">
    <cfRule type="containsText" dxfId="31" priority="34" operator="containsText" text="Piece">
      <formula>NOT(ISERROR(SEARCH("Piece",E105)))</formula>
    </cfRule>
    <cfRule type="containsText" dxfId="30" priority="35" operator="containsText" text="Kilo">
      <formula>NOT(ISERROR(SEARCH("Kilo",E105)))</formula>
    </cfRule>
  </conditionalFormatting>
  <conditionalFormatting sqref="E82">
    <cfRule type="cellIs" dxfId="29" priority="30" operator="equal">
      <formula>"NotFound"</formula>
    </cfRule>
  </conditionalFormatting>
  <conditionalFormatting sqref="E82">
    <cfRule type="containsText" dxfId="28" priority="28" operator="containsText" text="Piece">
      <formula>NOT(ISERROR(SEARCH("Piece",E82)))</formula>
    </cfRule>
    <cfRule type="containsText" dxfId="27" priority="29" operator="containsText" text="Kilo">
      <formula>NOT(ISERROR(SEARCH("Kilo",E82)))</formula>
    </cfRule>
  </conditionalFormatting>
  <conditionalFormatting sqref="E114">
    <cfRule type="cellIs" dxfId="26" priority="39" operator="equal">
      <formula>"NotFound"</formula>
    </cfRule>
  </conditionalFormatting>
  <conditionalFormatting sqref="E114">
    <cfRule type="containsText" dxfId="25" priority="37" operator="containsText" text="Piece">
      <formula>NOT(ISERROR(SEARCH("Piece",E114)))</formula>
    </cfRule>
    <cfRule type="containsText" dxfId="24" priority="38" operator="containsText" text="Kilo">
      <formula>NOT(ISERROR(SEARCH("Kilo",E114)))</formula>
    </cfRule>
  </conditionalFormatting>
  <conditionalFormatting sqref="E52">
    <cfRule type="cellIs" dxfId="23" priority="24" operator="equal">
      <formula>"NotFound"</formula>
    </cfRule>
  </conditionalFormatting>
  <conditionalFormatting sqref="E52">
    <cfRule type="containsText" dxfId="22" priority="22" operator="containsText" text="Piece">
      <formula>NOT(ISERROR(SEARCH("Piece",E52)))</formula>
    </cfRule>
    <cfRule type="containsText" dxfId="21" priority="23" operator="containsText" text="Kilo">
      <formula>NOT(ISERROR(SEARCH("Kilo",E52)))</formula>
    </cfRule>
  </conditionalFormatting>
  <conditionalFormatting sqref="E90">
    <cfRule type="cellIs" dxfId="20" priority="33" operator="equal">
      <formula>"NotFound"</formula>
    </cfRule>
  </conditionalFormatting>
  <conditionalFormatting sqref="E90">
    <cfRule type="containsText" dxfId="19" priority="31" operator="containsText" text="Piece">
      <formula>NOT(ISERROR(SEARCH("Piece",E90)))</formula>
    </cfRule>
    <cfRule type="containsText" dxfId="18" priority="32" operator="containsText" text="Kilo">
      <formula>NOT(ISERROR(SEARCH("Kilo",E90)))</formula>
    </cfRule>
  </conditionalFormatting>
  <conditionalFormatting sqref="E44">
    <cfRule type="cellIs" dxfId="17" priority="21" operator="equal">
      <formula>"NotFound"</formula>
    </cfRule>
  </conditionalFormatting>
  <conditionalFormatting sqref="E44">
    <cfRule type="containsText" dxfId="16" priority="19" operator="containsText" text="Piece">
      <formula>NOT(ISERROR(SEARCH("Piece",E44)))</formula>
    </cfRule>
    <cfRule type="containsText" dxfId="15" priority="20" operator="containsText" text="Kilo">
      <formula>NOT(ISERROR(SEARCH("Kilo",E44)))</formula>
    </cfRule>
  </conditionalFormatting>
  <conditionalFormatting sqref="E69">
    <cfRule type="cellIs" dxfId="14" priority="27" operator="equal">
      <formula>"NotFound"</formula>
    </cfRule>
  </conditionalFormatting>
  <conditionalFormatting sqref="E69">
    <cfRule type="containsText" dxfId="13" priority="25" operator="containsText" text="Piece">
      <formula>NOT(ISERROR(SEARCH("Piece",E69)))</formula>
    </cfRule>
    <cfRule type="containsText" dxfId="12" priority="26" operator="containsText" text="Kilo">
      <formula>NOT(ISERROR(SEARCH("Kilo",E69)))</formula>
    </cfRule>
  </conditionalFormatting>
  <conditionalFormatting sqref="E30">
    <cfRule type="cellIs" dxfId="11" priority="18" operator="equal">
      <formula>"NotFound"</formula>
    </cfRule>
  </conditionalFormatting>
  <conditionalFormatting sqref="E30">
    <cfRule type="containsText" dxfId="10" priority="16" operator="containsText" text="Piece">
      <formula>NOT(ISERROR(SEARCH("Piece",E30)))</formula>
    </cfRule>
    <cfRule type="containsText" dxfId="9" priority="17" operator="containsText" text="Kilo">
      <formula>NOT(ISERROR(SEARCH("Kilo",E30)))</formula>
    </cfRule>
  </conditionalFormatting>
  <conditionalFormatting sqref="E24">
    <cfRule type="cellIs" dxfId="8" priority="15" operator="equal">
      <formula>"NotFound"</formula>
    </cfRule>
  </conditionalFormatting>
  <conditionalFormatting sqref="E24">
    <cfRule type="containsText" dxfId="7" priority="13" operator="containsText" text="Piece">
      <formula>NOT(ISERROR(SEARCH("Piece",E24)))</formula>
    </cfRule>
    <cfRule type="containsText" dxfId="6" priority="14" operator="containsText" text="Kilo">
      <formula>NOT(ISERROR(SEARCH("Kilo",E24)))</formula>
    </cfRule>
  </conditionalFormatting>
  <conditionalFormatting sqref="E14">
    <cfRule type="cellIs" dxfId="5" priority="12" operator="equal">
      <formula>"NotFound"</formula>
    </cfRule>
  </conditionalFormatting>
  <conditionalFormatting sqref="E14">
    <cfRule type="containsText" dxfId="4" priority="10" operator="containsText" text="Piece">
      <formula>NOT(ISERROR(SEARCH("Piece",E14)))</formula>
    </cfRule>
    <cfRule type="containsText" dxfId="3" priority="11" operator="containsText" text="Kilo">
      <formula>NOT(ISERROR(SEARCH("Kilo",E14)))</formula>
    </cfRule>
  </conditionalFormatting>
  <conditionalFormatting sqref="E198">
    <cfRule type="cellIs" dxfId="2" priority="9" operator="equal">
      <formula>"NotFound"</formula>
    </cfRule>
  </conditionalFormatting>
  <conditionalFormatting sqref="E198">
    <cfRule type="containsText" dxfId="1" priority="7" operator="containsText" text="Piece">
      <formula>NOT(ISERROR(SEARCH("Piece",E198)))</formula>
    </cfRule>
    <cfRule type="containsText" dxfId="0" priority="8" operator="containsText" text="Kilo">
      <formula>NOT(ISERROR(SEARCH("Kilo",E198)))</formula>
    </cfRule>
  </conditionalFormatting>
  <hyperlinks>
    <hyperlink ref="D9" r:id="rId1" xr:uid="{38B33278-143B-4EC3-A40B-71579C0C31FC}"/>
  </hyperlinks>
  <pageMargins left="0.23622047244094491" right="0.23622047244094491" top="0.47244094488188981" bottom="0.47244094488188981" header="0.31496062992125984" footer="0.31496062992125984"/>
  <pageSetup paperSize="9" scale="67" fitToHeight="11" orientation="landscape" r:id="rId2"/>
  <rowBreaks count="10" manualBreakCount="10">
    <brk id="22" max="12" man="1"/>
    <brk id="50" max="12" man="1"/>
    <brk id="67" max="12" man="1"/>
    <brk id="88" max="12" man="1"/>
    <brk id="112" max="12" man="1"/>
    <brk id="131" max="12" man="1"/>
    <brk id="145" max="12" man="1"/>
    <brk id="167" max="12" man="1"/>
    <brk id="182" max="12" man="1"/>
    <brk id="202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SwietaBN2020</vt:lpstr>
      <vt:lpstr>SwietaBN2020!Obszar_wydruku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</dc:creator>
  <cp:lastModifiedBy>Marcin</cp:lastModifiedBy>
  <cp:lastPrinted>2020-12-09T12:39:00Z</cp:lastPrinted>
  <dcterms:created xsi:type="dcterms:W3CDTF">2020-12-07T11:29:48Z</dcterms:created>
  <dcterms:modified xsi:type="dcterms:W3CDTF">2020-12-09T12:44:20Z</dcterms:modified>
</cp:coreProperties>
</file>